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roftova\stavby\2024\Modernizace mostu ev.č.. 230 2 - 2 Chotěnov\soupis prací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51" sheetId="3" r:id="rId3"/>
    <sheet name="2 - SO201" sheetId="4" r:id="rId4"/>
    <sheet name="3 - SO202" sheetId="5" r:id="rId5"/>
  </sheets>
  <definedNames>
    <definedName name="_xlnm.Print_Area" localSheetId="0">Souhrn!$A$1:$G$27</definedName>
    <definedName name="_xlnm.Print_Titles" localSheetId="0">Souhrn!$17:$19</definedName>
    <definedName name="_xlnm.Print_Area" localSheetId="1">'0 - SO000'!$A$1:$M$64</definedName>
    <definedName name="_xlnm.Print_Titles" localSheetId="1">'0 - SO000'!$22:$24</definedName>
    <definedName name="_xlnm.Print_Area" localSheetId="2">'1 - SO151'!$A$1:$M$46</definedName>
    <definedName name="_xlnm.Print_Titles" localSheetId="2">'1 - SO151'!$22:$24</definedName>
    <definedName name="_xlnm.Print_Area" localSheetId="3">'2 - SO201'!$A$1:$M$376</definedName>
    <definedName name="_xlnm.Print_Titles" localSheetId="3">'2 - SO201'!$31:$33</definedName>
    <definedName name="_xlnm.Print_Area" localSheetId="4">'3 - SO202'!$A$1:$M$84</definedName>
    <definedName name="_xlnm.Print_Titles" localSheetId="4">'3 - SO202'!$24:$26</definedName>
  </definedNames>
  <calcPr/>
</workbook>
</file>

<file path=xl/calcChain.xml><?xml version="1.0" encoding="utf-8"?>
<calcChain xmlns="http://schemas.openxmlformats.org/spreadsheetml/2006/main">
  <c i="5" l="1" r="R64"/>
  <c r="R67"/>
  <c r="I64"/>
  <c r="Q64"/>
  <c r="Q67"/>
  <c r="R58"/>
  <c r="I58"/>
  <c r="Q58"/>
  <c r="R55"/>
  <c r="I55"/>
  <c r="Q55"/>
  <c r="R52"/>
  <c r="I52"/>
  <c r="Q52"/>
  <c r="R49"/>
  <c r="I49"/>
  <c r="Q49"/>
  <c r="R46"/>
  <c r="R61"/>
  <c r="I46"/>
  <c r="Q46"/>
  <c r="Q61"/>
  <c r="R40"/>
  <c r="I40"/>
  <c r="J40"/>
  <c r="L40"/>
  <c r="R37"/>
  <c r="I37"/>
  <c r="Q37"/>
  <c r="R34"/>
  <c r="I34"/>
  <c r="Q34"/>
  <c r="R31"/>
  <c r="I31"/>
  <c r="Q31"/>
  <c r="R28"/>
  <c r="R43"/>
  <c r="I28"/>
  <c r="Q28"/>
  <c r="A13"/>
  <c i="4" r="R356"/>
  <c r="I356"/>
  <c r="Q356"/>
  <c r="R353"/>
  <c r="I353"/>
  <c r="Q353"/>
  <c r="R350"/>
  <c r="I350"/>
  <c r="Q350"/>
  <c r="R347"/>
  <c r="I347"/>
  <c r="Q347"/>
  <c r="R344"/>
  <c r="I344"/>
  <c r="Q344"/>
  <c r="R341"/>
  <c r="I341"/>
  <c r="Q341"/>
  <c r="R338"/>
  <c r="I338"/>
  <c r="Q338"/>
  <c r="R335"/>
  <c r="I335"/>
  <c r="Q335"/>
  <c r="R332"/>
  <c r="I332"/>
  <c r="Q332"/>
  <c r="R329"/>
  <c r="I329"/>
  <c r="Q329"/>
  <c r="R326"/>
  <c r="I326"/>
  <c r="Q326"/>
  <c r="R323"/>
  <c r="I323"/>
  <c r="Q323"/>
  <c r="R320"/>
  <c r="I320"/>
  <c r="Q320"/>
  <c r="R317"/>
  <c r="I317"/>
  <c r="Q317"/>
  <c r="R314"/>
  <c r="I314"/>
  <c r="Q314"/>
  <c r="R311"/>
  <c r="I311"/>
  <c r="Q311"/>
  <c r="R308"/>
  <c r="I308"/>
  <c r="Q308"/>
  <c r="R305"/>
  <c r="I305"/>
  <c r="Q305"/>
  <c r="R302"/>
  <c r="I302"/>
  <c r="Q302"/>
  <c r="R299"/>
  <c r="I299"/>
  <c r="Q299"/>
  <c r="R296"/>
  <c r="I296"/>
  <c r="Q296"/>
  <c r="R293"/>
  <c r="I293"/>
  <c r="Q293"/>
  <c r="R290"/>
  <c r="I290"/>
  <c r="Q290"/>
  <c r="R287"/>
  <c r="I287"/>
  <c r="Q287"/>
  <c r="R284"/>
  <c r="R359"/>
  <c r="I284"/>
  <c r="Q284"/>
  <c r="Q359"/>
  <c r="R278"/>
  <c r="I278"/>
  <c r="Q278"/>
  <c r="R275"/>
  <c r="I275"/>
  <c r="Q275"/>
  <c r="R272"/>
  <c r="I272"/>
  <c r="Q272"/>
  <c r="R269"/>
  <c r="R281"/>
  <c r="I269"/>
  <c r="Q269"/>
  <c r="Q281"/>
  <c r="R263"/>
  <c r="I263"/>
  <c r="Q263"/>
  <c r="R260"/>
  <c r="I260"/>
  <c r="Q260"/>
  <c r="R257"/>
  <c r="I257"/>
  <c r="Q257"/>
  <c r="R254"/>
  <c r="I254"/>
  <c r="Q254"/>
  <c r="R251"/>
  <c r="I251"/>
  <c r="Q251"/>
  <c r="R248"/>
  <c r="R266"/>
  <c r="I248"/>
  <c r="Q248"/>
  <c r="Q266"/>
  <c r="R242"/>
  <c r="I242"/>
  <c r="Q242"/>
  <c r="R239"/>
  <c r="I239"/>
  <c r="Q239"/>
  <c r="R236"/>
  <c r="I236"/>
  <c r="Q236"/>
  <c r="R233"/>
  <c r="R245"/>
  <c r="I233"/>
  <c r="Q233"/>
  <c r="Q245"/>
  <c r="R227"/>
  <c r="I227"/>
  <c r="Q227"/>
  <c r="R224"/>
  <c r="I224"/>
  <c r="Q224"/>
  <c r="R221"/>
  <c r="I221"/>
  <c r="Q221"/>
  <c r="R218"/>
  <c r="I218"/>
  <c r="Q218"/>
  <c r="R215"/>
  <c r="I215"/>
  <c r="Q215"/>
  <c r="R212"/>
  <c r="I212"/>
  <c r="Q212"/>
  <c r="R209"/>
  <c r="I209"/>
  <c r="Q209"/>
  <c r="R206"/>
  <c r="I206"/>
  <c r="Q206"/>
  <c r="R203"/>
  <c r="I203"/>
  <c r="Q203"/>
  <c r="R200"/>
  <c r="I200"/>
  <c r="Q200"/>
  <c r="R197"/>
  <c r="R230"/>
  <c r="I197"/>
  <c r="Q197"/>
  <c r="Q230"/>
  <c r="R191"/>
  <c r="I191"/>
  <c r="Q191"/>
  <c r="R188"/>
  <c r="I188"/>
  <c r="Q188"/>
  <c r="R185"/>
  <c r="I185"/>
  <c r="Q185"/>
  <c r="R182"/>
  <c r="I182"/>
  <c r="Q182"/>
  <c r="R179"/>
  <c r="I179"/>
  <c r="Q179"/>
  <c r="R176"/>
  <c r="I176"/>
  <c r="Q176"/>
  <c r="R173"/>
  <c r="I173"/>
  <c r="Q173"/>
  <c r="R170"/>
  <c r="R194"/>
  <c r="I170"/>
  <c r="Q170"/>
  <c r="Q194"/>
  <c r="R164"/>
  <c r="I164"/>
  <c r="Q164"/>
  <c r="R161"/>
  <c r="I161"/>
  <c r="Q161"/>
  <c r="R158"/>
  <c r="I158"/>
  <c r="Q158"/>
  <c r="R155"/>
  <c r="I155"/>
  <c r="Q155"/>
  <c r="R152"/>
  <c r="R167"/>
  <c r="I152"/>
  <c r="Q152"/>
  <c r="Q167"/>
  <c r="R146"/>
  <c r="I146"/>
  <c r="Q146"/>
  <c r="R143"/>
  <c r="I143"/>
  <c r="Q143"/>
  <c r="R140"/>
  <c r="I140"/>
  <c r="Q140"/>
  <c r="R137"/>
  <c r="I137"/>
  <c r="Q137"/>
  <c r="R134"/>
  <c r="I134"/>
  <c r="Q134"/>
  <c r="R131"/>
  <c r="I131"/>
  <c r="Q131"/>
  <c r="R128"/>
  <c r="R149"/>
  <c r="I128"/>
  <c r="Q128"/>
  <c r="Q149"/>
  <c r="R122"/>
  <c r="I122"/>
  <c r="Q122"/>
  <c r="R119"/>
  <c r="I119"/>
  <c r="Q119"/>
  <c r="R116"/>
  <c r="I116"/>
  <c r="Q116"/>
  <c r="R113"/>
  <c r="I113"/>
  <c r="Q113"/>
  <c r="R110"/>
  <c r="I110"/>
  <c r="Q110"/>
  <c r="R107"/>
  <c r="I107"/>
  <c r="Q107"/>
  <c r="R104"/>
  <c r="I104"/>
  <c r="Q104"/>
  <c r="R101"/>
  <c r="I101"/>
  <c r="Q101"/>
  <c r="R98"/>
  <c r="I98"/>
  <c r="Q98"/>
  <c r="R95"/>
  <c r="I95"/>
  <c r="Q95"/>
  <c r="R92"/>
  <c r="I92"/>
  <c r="Q92"/>
  <c r="R89"/>
  <c r="I89"/>
  <c r="Q89"/>
  <c r="R86"/>
  <c r="J86"/>
  <c r="L86"/>
  <c r="I86"/>
  <c r="Q86"/>
  <c r="R83"/>
  <c r="I83"/>
  <c r="Q83"/>
  <c r="R80"/>
  <c r="I80"/>
  <c r="Q80"/>
  <c r="R77"/>
  <c r="I77"/>
  <c r="Q77"/>
  <c r="R74"/>
  <c r="I74"/>
  <c r="Q74"/>
  <c r="R71"/>
  <c r="I71"/>
  <c r="Q71"/>
  <c r="R68"/>
  <c r="I68"/>
  <c r="Q68"/>
  <c r="R65"/>
  <c r="I65"/>
  <c r="Q65"/>
  <c r="R62"/>
  <c r="R125"/>
  <c r="I62"/>
  <c r="Q62"/>
  <c r="Q125"/>
  <c r="R56"/>
  <c r="I56"/>
  <c r="Q56"/>
  <c r="R53"/>
  <c r="I53"/>
  <c r="Q53"/>
  <c r="R50"/>
  <c r="I50"/>
  <c r="Q50"/>
  <c r="R47"/>
  <c r="I47"/>
  <c r="Q47"/>
  <c r="R44"/>
  <c r="I44"/>
  <c r="Q44"/>
  <c r="R41"/>
  <c r="I41"/>
  <c r="Q41"/>
  <c r="R38"/>
  <c r="I38"/>
  <c r="Q38"/>
  <c r="R35"/>
  <c r="R59"/>
  <c r="I35"/>
  <c r="Q35"/>
  <c r="Q59"/>
  <c r="A13"/>
  <c i="3" r="R26"/>
  <c r="R29"/>
  <c r="I26"/>
  <c r="Q26"/>
  <c r="Q29"/>
  <c r="A13"/>
  <c i="2" r="R44"/>
  <c r="I44"/>
  <c r="Q44"/>
  <c r="R41"/>
  <c r="I41"/>
  <c r="Q41"/>
  <c r="R38"/>
  <c r="I38"/>
  <c r="Q38"/>
  <c r="R35"/>
  <c r="I35"/>
  <c r="Q35"/>
  <c r="R32"/>
  <c r="I32"/>
  <c r="Q32"/>
  <c r="R29"/>
  <c r="I29"/>
  <c r="Q29"/>
  <c r="R26"/>
  <c r="R47"/>
  <c r="I26"/>
  <c r="Q26"/>
  <c r="Q47"/>
  <c r="A13"/>
  <c i="3" l="1" r="J26"/>
  <c r="H30"/>
  <c r="K20"/>
  <c r="Q11"/>
  <c i="5" r="J31"/>
  <c r="L31"/>
  <c r="Q40"/>
  <c r="Q43"/>
  <c r="J46"/>
  <c r="J49"/>
  <c r="L49"/>
  <c r="J52"/>
  <c r="L52"/>
  <c r="J55"/>
  <c r="L55"/>
  <c r="J64"/>
  <c r="H68"/>
  <c r="K22"/>
  <c i="2" r="J26"/>
  <c r="J29"/>
  <c r="L29"/>
  <c r="J32"/>
  <c r="L32"/>
  <c r="J35"/>
  <c r="L35"/>
  <c r="J38"/>
  <c r="L38"/>
  <c r="J41"/>
  <c r="L41"/>
  <c r="J44"/>
  <c r="L44"/>
  <c i="4" r="J35"/>
  <c r="J38"/>
  <c r="L38"/>
  <c r="J41"/>
  <c r="L41"/>
  <c r="J44"/>
  <c r="L44"/>
  <c r="J47"/>
  <c r="L47"/>
  <c r="J50"/>
  <c r="L50"/>
  <c r="J53"/>
  <c r="L53"/>
  <c r="J56"/>
  <c r="L56"/>
  <c r="J62"/>
  <c r="J65"/>
  <c r="L65"/>
  <c r="J68"/>
  <c r="L68"/>
  <c r="J71"/>
  <c r="L71"/>
  <c r="J74"/>
  <c r="L74"/>
  <c r="J77"/>
  <c r="L77"/>
  <c r="J80"/>
  <c r="L80"/>
  <c r="J83"/>
  <c r="L83"/>
  <c r="J89"/>
  <c r="L89"/>
  <c r="J92"/>
  <c r="L92"/>
  <c r="J95"/>
  <c r="L95"/>
  <c r="J98"/>
  <c r="L98"/>
  <c r="J101"/>
  <c r="L101"/>
  <c r="J104"/>
  <c r="L104"/>
  <c r="J107"/>
  <c r="L107"/>
  <c r="J110"/>
  <c r="L110"/>
  <c r="J113"/>
  <c r="L113"/>
  <c r="J116"/>
  <c r="L116"/>
  <c r="J119"/>
  <c r="L119"/>
  <c r="J122"/>
  <c r="L122"/>
  <c r="J128"/>
  <c r="J131"/>
  <c r="L131"/>
  <c r="J134"/>
  <c r="L134"/>
  <c r="J137"/>
  <c r="L137"/>
  <c r="J140"/>
  <c r="L140"/>
  <c r="J143"/>
  <c r="L143"/>
  <c r="J146"/>
  <c r="L146"/>
  <c r="J152"/>
  <c r="J155"/>
  <c r="L155"/>
  <c r="J158"/>
  <c r="L158"/>
  <c r="J161"/>
  <c r="L161"/>
  <c r="J164"/>
  <c r="L164"/>
  <c r="J170"/>
  <c r="J173"/>
  <c r="L173"/>
  <c r="J176"/>
  <c r="L176"/>
  <c r="J179"/>
  <c r="L179"/>
  <c r="J182"/>
  <c r="L182"/>
  <c r="J185"/>
  <c r="L185"/>
  <c r="J188"/>
  <c r="L188"/>
  <c r="J191"/>
  <c r="L191"/>
  <c r="J197"/>
  <c r="J200"/>
  <c r="L200"/>
  <c r="J203"/>
  <c r="L203"/>
  <c r="J206"/>
  <c r="L206"/>
  <c r="J209"/>
  <c r="L209"/>
  <c r="J212"/>
  <c r="L212"/>
  <c r="J215"/>
  <c r="L215"/>
  <c r="J218"/>
  <c r="L218"/>
  <c r="J221"/>
  <c r="L221"/>
  <c r="J224"/>
  <c r="L224"/>
  <c r="J227"/>
  <c r="L227"/>
  <c r="J233"/>
  <c r="J236"/>
  <c r="L236"/>
  <c r="J239"/>
  <c r="L239"/>
  <c r="J242"/>
  <c r="L242"/>
  <c r="J248"/>
  <c r="J251"/>
  <c r="L251"/>
  <c r="J254"/>
  <c r="L254"/>
  <c r="J257"/>
  <c r="L257"/>
  <c r="J260"/>
  <c r="L260"/>
  <c r="J263"/>
  <c r="L263"/>
  <c r="J269"/>
  <c r="J272"/>
  <c r="L272"/>
  <c i="5" r="J28"/>
  <c r="J34"/>
  <c r="L34"/>
  <c r="J37"/>
  <c r="L37"/>
  <c i="4" r="J275"/>
  <c r="L275"/>
  <c r="J278"/>
  <c r="L278"/>
  <c r="J284"/>
  <c r="J287"/>
  <c r="L287"/>
  <c r="J290"/>
  <c r="L290"/>
  <c r="J293"/>
  <c r="L293"/>
  <c r="J296"/>
  <c r="L296"/>
  <c r="J299"/>
  <c r="L299"/>
  <c r="J302"/>
  <c r="L302"/>
  <c r="J305"/>
  <c r="L305"/>
  <c r="J308"/>
  <c r="L308"/>
  <c r="J311"/>
  <c r="L311"/>
  <c r="J314"/>
  <c r="L314"/>
  <c r="J317"/>
  <c r="L317"/>
  <c r="J320"/>
  <c r="L320"/>
  <c r="J323"/>
  <c r="L323"/>
  <c r="J326"/>
  <c r="L326"/>
  <c r="J329"/>
  <c r="L329"/>
  <c r="J332"/>
  <c r="L332"/>
  <c r="J335"/>
  <c r="L335"/>
  <c r="J338"/>
  <c r="L338"/>
  <c r="J341"/>
  <c r="L341"/>
  <c r="J344"/>
  <c r="L344"/>
  <c r="J347"/>
  <c r="L347"/>
  <c r="J350"/>
  <c r="L350"/>
  <c r="J353"/>
  <c r="L353"/>
  <c r="J356"/>
  <c r="L356"/>
  <c i="5" r="J58"/>
  <c r="L58"/>
  <c i="4" l="1" r="H246"/>
  <c r="K26"/>
  <c r="H231"/>
  <c r="K25"/>
  <c r="H195"/>
  <c r="K24"/>
  <c r="H150"/>
  <c r="K22"/>
  <c r="H60"/>
  <c r="K20"/>
  <c i="2" r="H48"/>
  <c r="K20"/>
  <c r="Q11"/>
  <c i="5" r="H44"/>
  <c i="4" r="H282"/>
  <c r="K28"/>
  <c r="H267"/>
  <c r="K27"/>
  <c r="H168"/>
  <c r="K23"/>
  <c r="H126"/>
  <c r="K21"/>
  <c i="5" r="H62"/>
  <c r="K21"/>
  <c i="4" r="H360"/>
  <c r="K29"/>
  <c i="3" r="J10"/>
  <c i="1" r="D21"/>
  <c i="3" r="L26"/>
  <c r="L30"/>
  <c r="L20"/>
  <c r="H29"/>
  <c i="5" r="L28"/>
  <c r="L44"/>
  <c r="H43"/>
  <c r="L46"/>
  <c r="L62"/>
  <c r="L21"/>
  <c i="2" r="L26"/>
  <c r="L47"/>
  <c r="J47"/>
  <c r="R11"/>
  <c r="H47"/>
  <c i="4" r="L35"/>
  <c r="L60"/>
  <c r="L20"/>
  <c r="H59"/>
  <c r="L62"/>
  <c r="L126"/>
  <c r="L21"/>
  <c r="H125"/>
  <c r="L128"/>
  <c r="L150"/>
  <c r="L22"/>
  <c r="H149"/>
  <c r="L152"/>
  <c r="L168"/>
  <c r="L23"/>
  <c r="H167"/>
  <c r="L170"/>
  <c r="L195"/>
  <c r="L24"/>
  <c r="H194"/>
  <c r="L197"/>
  <c r="L231"/>
  <c r="L25"/>
  <c r="H230"/>
  <c r="L233"/>
  <c r="L246"/>
  <c r="L26"/>
  <c r="H245"/>
  <c r="L248"/>
  <c r="L267"/>
  <c r="L27"/>
  <c r="H266"/>
  <c i="5" r="H61"/>
  <c r="L64"/>
  <c r="L67"/>
  <c r="J67"/>
  <c r="J68"/>
  <c r="H67"/>
  <c i="4" r="L269"/>
  <c r="L282"/>
  <c r="L28"/>
  <c r="H281"/>
  <c r="L284"/>
  <c r="L360"/>
  <c r="L29"/>
  <c r="H359"/>
  <c i="5" l="1" r="J10"/>
  <c i="1" r="D23"/>
  <c i="4" r="Q11"/>
  <c i="2" r="J48"/>
  <c r="L48"/>
  <c r="L20"/>
  <c i="3" r="J11"/>
  <c i="1" r="F21"/>
  <c i="5" r="S67"/>
  <c r="S22"/>
  <c i="3" r="S11"/>
  <c i="1" r="S21"/>
  <c i="2" r="S47"/>
  <c r="S20"/>
  <c i="3" r="L29"/>
  <c r="J29"/>
  <c r="J30"/>
  <c i="4" r="J10"/>
  <c r="S11"/>
  <c i="1" r="S22"/>
  <c i="4" r="J11"/>
  <c i="1" r="F22"/>
  <c i="5" r="L43"/>
  <c r="J43"/>
  <c r="J44"/>
  <c i="2" r="J10"/>
  <c r="S11"/>
  <c i="1" r="S20"/>
  <c i="4" r="L59"/>
  <c r="J59"/>
  <c r="J60"/>
  <c r="L125"/>
  <c r="J125"/>
  <c r="J126"/>
  <c r="L149"/>
  <c r="J149"/>
  <c r="J150"/>
  <c r="L167"/>
  <c r="J167"/>
  <c r="J168"/>
  <c r="L194"/>
  <c r="J194"/>
  <c r="J195"/>
  <c r="L230"/>
  <c r="J230"/>
  <c r="J231"/>
  <c r="L245"/>
  <c r="J245"/>
  <c r="J246"/>
  <c r="L266"/>
  <c r="J266"/>
  <c r="J267"/>
  <c i="5" r="K20"/>
  <c r="Q11"/>
  <c r="L20"/>
  <c r="L68"/>
  <c r="L22"/>
  <c i="4" r="L281"/>
  <c r="J281"/>
  <c r="J282"/>
  <c r="L359"/>
  <c r="J359"/>
  <c r="J360"/>
  <c i="5" r="L61"/>
  <c r="J61"/>
  <c r="J62"/>
  <c l="1" r="J11"/>
  <c i="1" r="F23"/>
  <c i="3" r="R11"/>
  <c i="4" r="S167"/>
  <c r="S23"/>
  <c i="3" r="S29"/>
  <c r="S20"/>
  <c i="5" r="S43"/>
  <c r="S20"/>
  <c i="4" r="S194"/>
  <c r="S24"/>
  <c r="S245"/>
  <c r="S26"/>
  <c r="S266"/>
  <c r="S27"/>
  <c r="S125"/>
  <c r="S21"/>
  <c i="5" r="S61"/>
  <c r="S21"/>
  <c i="4" r="S230"/>
  <c r="S25"/>
  <c i="5" r="R11"/>
  <c r="S11"/>
  <c i="1" r="S23"/>
  <c i="4" r="S149"/>
  <c r="S22"/>
  <c r="S59"/>
  <c r="S20"/>
  <c r="S281"/>
  <c r="S28"/>
  <c i="1" r="D20"/>
  <c r="F11"/>
  <c r="D22"/>
  <c i="2" r="J11"/>
  <c i="1" r="F20"/>
  <c r="F13"/>
  <c i="4" r="S359"/>
  <c r="S29"/>
  <c r="R11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<sst xmlns="http://schemas.openxmlformats.org/spreadsheetml/2006/main">
  <si>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</si>
  <si>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</si>
  <si>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TÚ_M_038 - Modernizace mostu ev. č. 230 2 – 2 Chotěnov  </t>
  </si>
  <si>
    <t>05.11.2024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</si>
  <si>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</si>
  <si>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</si>
  <si>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</si>
  <si>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</si>
  <si>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</si>
  <si>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</si>
  <si>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</si>
  <si>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</si>
  <si>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</si>
  <si>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</si>
  <si>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</si>
  <si>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</si>
  <si>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</si>
  <si>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</si>
  <si>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</si>
  <si>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</si>
  <si>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</si>
  <si>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SO151</t>
  </si>
  <si>
    <t>DOPRAVNĚ INŽENÝRSKÁ OPATŘENÍ</t>
  </si>
  <si>
    <t>SO201</t>
  </si>
  <si>
    <t xml:space="preserve">MODERNIZACE MOSTU EV. Č. 230 2 - 2  CHOTĚNOV</t>
  </si>
  <si>
    <t>SO202</t>
  </si>
  <si>
    <t>PROVIZORNÍ LÁVKA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</si>
  <si>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</si>
  <si>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</si>
  <si>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</si>
  <si>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</si>
  <si>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</si>
  <si>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</si>
  <si>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</si>
  <si>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</si>
  <si>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</si>
  <si>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</si>
  <si>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</si>
  <si>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</si>
  <si>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</si>
  <si>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</si>
  <si>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</si>
  <si>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</si>
  <si>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</si>
  <si>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</si>
  <si>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02730</t>
  </si>
  <si>
    <t>POMOC PRÁCE ZŘÍZ NEBO ZAJIŠŤ OCHRANU INŽENÝRSKÝCH SÍTÍ</t>
  </si>
  <si>
    <t>KPL</t>
  </si>
  <si>
    <t>doplňující popis</t>
  </si>
  <si>
    <t>OCHRANA STÁVAJÍCÍHO BETONOVÉHO SLOUPU NADZEMNÍHO VEDENÍ ČEZ DISTRIBUCE a.s.</t>
  </si>
  <si>
    <t>výměra</t>
  </si>
  <si>
    <t>1 = 1,000000 =&gt; A</t>
  </si>
  <si>
    <t>02910</t>
  </si>
  <si>
    <t>OSTATNÍ POŽADAVKY - ZEMĚMĚŘIČSKÁ MĚŘENÍ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</si>
  <si>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</si>
  <si>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02911</t>
  </si>
  <si>
    <t>OSTATNÍ POŽADAVKY - GEODETICKÉ ZAMĚŘENÍ</t>
  </si>
  <si>
    <t>SMĚROVÉ A VÝŠKOVÉ VYTYČENÍ STAVBY, VČETNĚ VYTYČENÍ INŽENÝRSKÝCH SÍTÍ_x000d_
- veškeré geodetické práce před výstavbou a během výstavby</t>
  </si>
  <si>
    <t>02943</t>
  </si>
  <si>
    <t>OSTATNÍ POŽADAVKY - VYPRACOVÁNÍ RDS</t>
  </si>
  <si>
    <t>REALIZAČNÍ DOKUMENTACE STAVBY</t>
  </si>
  <si>
    <t>02944</t>
  </si>
  <si>
    <t>OSTAT POŽADAVKY - DOKUMENTACE SKUTEČ PROVEDENÍ V DIGIT FORMĚ</t>
  </si>
  <si>
    <t>skutečné provedení stavby - dokumentace skutečného provedení stavby - DSPS v počtu 3 paré + elektronická verze (uzavřené + otevřené formáty)</t>
  </si>
  <si>
    <t>02945</t>
  </si>
  <si>
    <t>OSTAT POŽADAVKY - GEOMETRICKÝ PLÁN</t>
  </si>
  <si>
    <t>PODKLADY PRO MAJETKOPRÁVNÍ VYPOŘÁDÁNÍ, GEOMETRICKÝ PLÁN BUDE POTVRZEN A SCHVÁLEN PŘÍSLUŠNÝM KATASTRÁLNÍM ÚŘADEM</t>
  </si>
  <si>
    <t>02991</t>
  </si>
  <si>
    <t>OSTATNÍ POŽADAVKY - INFORMAČNÍ TABULE</t>
  </si>
  <si>
    <t>KUS</t>
  </si>
  <si>
    <t>DLE PODMÍNEK UVEDENÝCH V ZADÁVACÍ DOKUMENTACI, min. rozměr 2x1m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</si>
  <si>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</si>
  <si>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</si>
  <si>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</si>
  <si>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</si>
  <si>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</si>
  <si>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</si>
  <si>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SO151 - DOPRAVNĚ INŽENÝRSKÁ OPATŘENÍ</t>
  </si>
  <si>
    <t>02720</t>
  </si>
  <si>
    <t>POMOC PRÁCE ZŘÍZ NEBO ZAJIŠŤ REGULACI A OCHRANU DOPRAVY</t>
  </si>
  <si>
    <t xml:space="preserve">KOMPLETNÍ DOPRAVNĚ INŽENÝRSKÁ OPATŘENÍ PO DOBU VÝSTAVBY, DLE PROJEKTOVÉ DOKUMENTACE, SCHVÁLENÉHO PLÁNU ZOV A VYJÁDŘENÍ POLICIE ČR A JINÝCH S TÍMTO SOUVISEJÍCÍCH VYJÁDŘENÍ. VČETNĚ PŘECHODNÉHO SVISLÉHO I VODOROVNÉHO DOPRAVNÍHO ZNAČENÍ, DOPRAVNÍCH ZAŘÍZENÍ, ZÁBRAN A OPLOCENÍ A POD (DODÁVKA, MONTÁŽ, PRONÁJEM, KONTROLA, ÚDRŽBA, PŘEMÍSŤOVÁNÍ, PŘEDZNAČOVÁNÍ, DEMONTÁŽ)  
VČETNĚ NEZBYTNÉ INŽENÝRSKÉ ČINNOSTI K ZAJIŠTĚNÍ POTŘEBNÝCH POVOLENÍ, VČETNĚ SPRÁVNÍCH POPLATKŮ  
SOUČÁSTÍ FAKTURACE BUDE PODROBNÝ ROZPIS POUŽITÝCH ZNAČEK A ZAŘÍZENÍ V RÁMCI TÉTO POLOŽKY</t>
  </si>
  <si>
    <t xml:space="preserve">SO201 - MODERNIZACE MOSTU EV. Č. 230 2 - 2  CHOTĚNOV</t>
  </si>
  <si>
    <t>Zemní práce</t>
  </si>
  <si>
    <t>Základy</t>
  </si>
  <si>
    <t>Svislé konstrukce</t>
  </si>
  <si>
    <t>Vodorovné konstrukce</t>
  </si>
  <si>
    <t>Komunikace</t>
  </si>
  <si>
    <t>Úpravy povrchů, podlahy, výplně otvorů</t>
  </si>
  <si>
    <t>Přidružená stavební výroba</t>
  </si>
  <si>
    <t>Potrubí</t>
  </si>
  <si>
    <t>Ostatní konstrukce a práce</t>
  </si>
  <si>
    <t>014102</t>
  </si>
  <si>
    <t>a</t>
  </si>
  <si>
    <t>POPLATKY ZA SKLÁDKU</t>
  </si>
  <si>
    <t>t</t>
  </si>
  <si>
    <t>- výkopek, ornice</t>
  </si>
  <si>
    <t>z pol. č. 12930: 10,5m3*1,8t/m3 = 18,900000 =&gt; A t_x000d_
z pol. č. 12960: 5,0m3*1,8t/m3 = 9,000000 =&gt; B t_x000d_
z pol. č. 129946: 0,2m3/m*(6,5m+6,0m)*1,8m3/t = 4,500000 =&gt; C t_x000d_
z pol. č. 17120: 69,83m3*1,8t/m3 = 125,694000 =&gt; D t_x000d_
z pol. č. 12110: 6,9m3*1,8 = 12,420000 =&gt; E _x000d_
z pol. č. 17780: 8m3*1,8 = 14,400000 =&gt; F _x000d_
A+B+C+D+E+F = 184,914000 =&gt; G</t>
  </si>
  <si>
    <t>b</t>
  </si>
  <si>
    <t>STÁVAJÍCÍ NESTMELENÉ PODKLADNÍ VRSTVY VOZOVKY</t>
  </si>
  <si>
    <t>z pol. č. 11332: 18,75m3*2,2t/m3 = 41,250000 =&gt; A t</t>
  </si>
  <si>
    <t>c</t>
  </si>
  <si>
    <t>STÁVAJÍCÍ STMELENÉ PODKLADNÍ VRSTVY VOZOVKY</t>
  </si>
  <si>
    <t>z pol. č. 11334: 20,5m3*2,2t/m3 = 45,100000 =&gt; A t</t>
  </si>
  <si>
    <t>d</t>
  </si>
  <si>
    <t>ŽELEZOBETON</t>
  </si>
  <si>
    <t>z pol. č. 96616: 8,878m3*2,5t/m3 = 22,195000 =&gt; A t_x000d_
z pol. č. 966346: 8,9m*335kg/m/1000 = 2,981500 =&gt; B t_x000d_
Celkem: A+B = 25,176500 =&gt; C t</t>
  </si>
  <si>
    <t>e</t>
  </si>
  <si>
    <t>PROSTÝ BETON</t>
  </si>
  <si>
    <t>z pol. č. 96715: 2,0m3*2,4t/m3 = 4,800000 =&gt; A t</t>
  </si>
  <si>
    <t>014132</t>
  </si>
  <si>
    <t>POPLATKY ZA SKLÁDKU TYP S-NO (NEBEZPEČNÝ ODPAD)</t>
  </si>
  <si>
    <t>IZOLACE</t>
  </si>
  <si>
    <t>z pol. č. 97817: 78,0m2*0,0043t/m3 = 0,335400 =&gt; A t</t>
  </si>
  <si>
    <t>029412</t>
  </si>
  <si>
    <t>OSTATNÍ POŽADAVKY - VYPRACOVÁNÍ MOSTNÍHO LISTU</t>
  </si>
  <si>
    <t>02953</t>
  </si>
  <si>
    <t>OSTATNÍ POŽADAVKY - HLAVNÍ MOSTNÍ PROHLÍDKA</t>
  </si>
  <si>
    <t>PROVEDENÍ 1. HMP</t>
  </si>
  <si>
    <t>1 - Zemní práce</t>
  </si>
  <si>
    <t>11120</t>
  </si>
  <si>
    <t>ODSTRANĚNÍ KŘOVIN</t>
  </si>
  <si>
    <t>M2</t>
  </si>
  <si>
    <t>- součástí kácení jsou i případné vzrostlé náletové dřeviny _x000d_
- včetně naložení a odvozu dřevní hmoty _x000d_
- dřevní hmota bude odkoupena zhotovitelem stavby na základě kupní smlouvy</t>
  </si>
  <si>
    <t>15,0m2 = 15,000000 =&gt; A m2</t>
  </si>
  <si>
    <t>11201</t>
  </si>
  <si>
    <t>KÁCENÍ STROMŮ D KMENE DO 0,5M S ODSTRANĚNÍM PAŘEZŮ</t>
  </si>
  <si>
    <t>- včetně naložení a odvozu dřevní hmoty_x000d_
- dřevní hmota bude odkoupena zhotovitelem stavby na základě kupní smlouvy nebo předána vlastníkovi pozemku</t>
  </si>
  <si>
    <t>dle přílohy č. H.8 - Výkres kácení: 4ks = 4,000000 =&gt; A ks</t>
  </si>
  <si>
    <t>11202</t>
  </si>
  <si>
    <t>KÁCENÍ STROMŮ D KMENE DO 0,9M S ODSTRANĚNÍM PAŘEZŮ</t>
  </si>
  <si>
    <t>dle přílohy č. H.8 - Výkres kácení: 2ks = 2,000000 =&gt; A ks</t>
  </si>
  <si>
    <t>11332</t>
  </si>
  <si>
    <t>ODSTRANĚNÍ PODKLADŮ ZPEVNĚNÝCH PLOCH Z KAMENIVA NESTMELENÉHO</t>
  </si>
  <si>
    <t>M3</t>
  </si>
  <si>
    <t>- podkladní vrstvy vozovky _x000d_
- včetně naložení, odvozu a uložení na skládku _x000d_
- poplatek za uložení na skládce viz položka 014102.b</t>
  </si>
  <si>
    <t>odměřeno digitálně z podélného řezu_x000d_
odstranění podkladních vrstev vozovky_x000d_
na předpolích- předpokládaná tl. 0,15 m: (165,0m2-40,0m2)*0,15m = 18,750000 =&gt; A m3</t>
  </si>
  <si>
    <t>11334</t>
  </si>
  <si>
    <t>ODSTRANĚNÍ PODKLADU ZPEVNĚNÝCH PLOCH S CEMENT POJIVEM</t>
  </si>
  <si>
    <t>- podkladní vrstvy vozovky _x000d_
- včetně naložení, odvozu a uložení na skládku _x000d_
- poplatek za uložení na skládce viz položka 014102.c</t>
  </si>
  <si>
    <t>odměřeno digitálně z podélného řezu_x000d_
odstranění podkladních vrstev vozovky_x000d_
na mostě - předpokládaná tl. 0,2 m: 4,0m*10,0m*0,2m = 8,000000 =&gt; A m3_x000d_
na předpolích- předpokládaná tl. 0,1 m: (165,0m2-40,0m2)*0,1m = 12,500000 =&gt; B m3_x000d_
Celkem: A+B = 20,500000 =&gt; C m3</t>
  </si>
  <si>
    <t>11372</t>
  </si>
  <si>
    <t>FRÉZOVÁNÍ ZPEVNĚNÝCH PLOCH ASFALTOVÝCH</t>
  </si>
  <si>
    <t xml:space="preserve">VČ. NALOŽENÍ A ODVOZU NA DEPONII K DALŠÍMU VYUŽITÍ NA STAVBĚ_x000d_
- předpoklad využití na stavbě: _x000d_
pol. č. 56360 (SO 201) -    5,85 m3_x000d_
pol. č. 56960 (SO 201) -  12,69 m3_x000d_
pol. č. 027121 (SO 202) -  9,26 m3</t>
  </si>
  <si>
    <t>odměřeno digitálně ze situace_x000d_
vozovka: 278,0m2*0,1m = 27,800000 =&gt; A m3</t>
  </si>
  <si>
    <t>113763</t>
  </si>
  <si>
    <t>FRÉZOVÁNÍ DRÁŽKY PRŮŘEZU DO 300MM2 V ASFALTOVÉ VOZOVCE</t>
  </si>
  <si>
    <t>M</t>
  </si>
  <si>
    <t>- včetně likvidace vzniklého odpadu</t>
  </si>
  <si>
    <t>podél obrubníků: 2,5m+4,0m+2,5m+2,0m = 11,000000 =&gt; A m</t>
  </si>
  <si>
    <t>113766</t>
  </si>
  <si>
    <t>FRÉZOVÁNÍ DRÁŽKY PRŮŘEZU DO 800MM2 V ASFALTOVÉ VOZOVCE</t>
  </si>
  <si>
    <t>pro zálivku řezané spáry ve vozovce na mostě: 2*5,5m = 11,000000 =&gt; A m_x000d_
pro zálivku podél římsy vpravo: 10,5m = 10,500000 =&gt; B m_x000d_
pro zálivku podél římsy vlevo: 10,5m = 10,500000 =&gt; C m_x000d_
Celkem: A+B+C = 32,000000 =&gt; D m</t>
  </si>
  <si>
    <t>11525</t>
  </si>
  <si>
    <t>PŘEVEDENÍ VODY POTRUBÍM DN 600 NEBO ŽLABY R.O. DO 2,0M</t>
  </si>
  <si>
    <t>- provizorní zatrubnění potoka pomocí plného HDPE potrubí SN8 DN 600 MM, délky 14 m</t>
  </si>
  <si>
    <t>14,0m = 14,000000 =&gt; A m</t>
  </si>
  <si>
    <t>12110</t>
  </si>
  <si>
    <t>SEJMUTÍ ORNICE NEBO LESNÍ PŮDY</t>
  </si>
  <si>
    <t>- tl. 150 mm_x000d_
- včetně naložení, odvozu na mezideponii v místě stavby _x000d_
- ornice bude použitá pro zpětné ohumusování v rámci stavby (do položky 18220 - 14,1 m3)_x000d_
- přebytečná ornice (6,9 m3) bude odvezena a uložena na skládku - poplatek za skládkovné viz položka 014102.a</t>
  </si>
  <si>
    <t>digitálně odměřeno z dispozičního výkresu č. 3:_x000d_
na vtoku: 100,0m*0,15m = 15,000000 =&gt; A m3_x000d_
na výtoku: 40,0m2*0,15m = 6,000000 =&gt; B m3_x000d_
Celkem: A+B = 21,000000 =&gt; C m3</t>
  </si>
  <si>
    <t>12930</t>
  </si>
  <si>
    <t>ČIŠTĚNÍ PŘÍKOPŮ OD NÁNOSU</t>
  </si>
  <si>
    <t>- včetně naložení, odvozu a uložení na skládku _x000d_
- poplatek za uložení na skládce viz položka 014102.a</t>
  </si>
  <si>
    <t>prohloubení a pročištění stáv. příkopu před mostem vpravo: 0,5m2*21,0m = 10,500000 =&gt; A m3</t>
  </si>
  <si>
    <t>12960</t>
  </si>
  <si>
    <t>ČIŠTĚNÍ VODOTEČÍ A MELIORAČ KANÁLŮ OD NÁNOSŮ</t>
  </si>
  <si>
    <t>odstranění nánosů - odhad: 5,0m3 = 5,000000 =&gt; A m3</t>
  </si>
  <si>
    <t>129946</t>
  </si>
  <si>
    <t>ČIŠTĚNÍ POTRUBÍ DN DO 400MM</t>
  </si>
  <si>
    <t>pročištění stáv. betonového potrubí: 6,5m+6,0m = 12,500000 =&gt; A m</t>
  </si>
  <si>
    <t>13173</t>
  </si>
  <si>
    <t>HLOUBENÍ JAM ZAPAŽ I NEPAŽ TŘ. I</t>
  </si>
  <si>
    <t>digitálně odměřeno z výkresuč. 4_x000d_
výkopv rubu rámů Beneš: 2,8m2*6,2m = 17,360000 =&gt; A m3_x000d_
výkopv rubu rámů IZM: 4,9m2*6,3m = 30,870000 =&gt; B m3_x000d_
výkop za křídly na vtoku: 1,8m2*(1,5m+2,5m) = 7,200000 =&gt; C m3_x000d_
výkop za křídly na výtoku: 1,8m2*(1,5m+6,5m) = 14,400000 =&gt; D m3_x000d_
Celkem: A+B+C+D = 69,830000 =&gt; E m3</t>
  </si>
  <si>
    <t>17120</t>
  </si>
  <si>
    <t>ULOŽENÍ SYPANINY DO NÁSYPŮ A NA SKLÁDKY BEZ ZHUTNĚNÍ</t>
  </si>
  <si>
    <t>- trvalá skládka</t>
  </si>
  <si>
    <t>zemina na skládku_x000d_
z pol. č. 13173: 69,83m3 = 69,830000 =&gt; A m3</t>
  </si>
  <si>
    <t>17481</t>
  </si>
  <si>
    <t>ZÁSYP JAM A RÝH Z NAKUPOVANÝCH MATERIÁLŮ</t>
  </si>
  <si>
    <t>ŠD FR. 0-63 MM, HUTNIT PO VRSTVÁCH TL. MAX. 300 MM_x000d_
- včetně dodání, dovozu a nákupu vhodného materiálu</t>
  </si>
  <si>
    <t>digitálně odměřeno z výkresu č. 4_x000d_
za rubem rámů Beneš: 1,0m2*6,2m = 6,200000 =&gt; A m3_x000d_
za rubem rámů IZM: 2,0m2*6,3m = 12,600000 =&gt; B m3_x000d_
za rubem křídel navazujících na rámy Beneš: 1,0m2*(1,5m+1,2m) = 2,700000 =&gt; C m3_x000d_
za rubem křídel navazujících na rámy IZM: 1,0m2*(3,1m+5,5m) = 8,600000 =&gt; D m3_x000d_
Celkem: A+B+C+D = 30,100000 =&gt; E m3</t>
  </si>
  <si>
    <t>17581</t>
  </si>
  <si>
    <t>OBSYP POTRUBÍ A OBJEKTŮ Z NAKUPOVANÝCH MATERIÁLŮ</t>
  </si>
  <si>
    <t>ŠP, FR. 0-16 MM_x000d_
- včetně dodání, dovozu a nákupu vhodného materiálu</t>
  </si>
  <si>
    <t>ochranný obsyp u těsnící fólie tl. 150 mm_x000d_
za rubem rámů Beneš: 0,15m*1,5m*6,2m = 1,395000 =&gt; A m3_x000d_
za rubem rámů IZM: 0,15m*2,1m*6,3m = 1,984500 =&gt; B m3_x000d_
za rubem křídel navazujících na rámy Beneš: 0,15m*0,5m*(1,5m+1,2m) = 0,202500 =&gt; C m3_x000d_
za rubem křídel navazujících na rámy IZM: 0,15m*0,5m*(3,1m+5,5m) = 0,645000 =&gt; D m3_x000d_
Celkem: A+B+C+D = 4,227000 =&gt; E m3</t>
  </si>
  <si>
    <t>ŠP, FR. 8-32 MM_x000d_
- včetně dodání, dovozu a nákupu vhodného materiálu</t>
  </si>
  <si>
    <t>ochranný obsyp tl. 600 mm_x000d_
za rubem rámů Beneš: 0,6m*1,0m*6,2m = 3,720000 =&gt; A m3_x000d_
za rubem rámů IZM: 0,6m*1,0m*6,3m = 3,780000 =&gt; B m3_x000d_
ochranný obsyp tl. 300 mm_x000d_
za rubem křídel navazujících na rámy Beneš: 0,3m*1,3m*(1,5m+1,2m) = 1,053000 =&gt; C m3_x000d_
za rubem křídel navazujících na rámy IZM: 0,3m*1,3m*(3,1m+5,5m) = 3,354000 =&gt; D m3_x000d_
Celkem: A+B+C+D = 11,907000 =&gt; E m3</t>
  </si>
  <si>
    <t>17780</t>
  </si>
  <si>
    <t>ZEMNÍ HRÁZKY Z NAKUPOVANÝCH MATERIÁLŮ</t>
  </si>
  <si>
    <t>ZŘÍZENÍ _x000d_
- včetně natěžení, dovozu, včetně PE FÓLIE tl. 2 mm_x000d_
- včetně dodání, dovozu a nákupu vhodného materiálu _x000d_
_x000d_
ODSTRANĚNÍ _x000d_
- včetně odstranění a likvidace - včetně naložení, odvozu a uložení na skládku _x000d_
- poplatek za uložení na skládce viz položka 014102.a</t>
  </si>
  <si>
    <t>provizorní těsnící hrázky: 1,0m2*(4,0m+4,0m) = 8,000000 =&gt; A m3</t>
  </si>
  <si>
    <t>18220</t>
  </si>
  <si>
    <t>ROZPROSTŘENÍ ORNICE VE SVAHU</t>
  </si>
  <si>
    <t>- tl. 150 mm_x000d_
- využití materiálu z položky 12110_x000d_
- včetně naložení, dovozu z mezideponie v místě stavby</t>
  </si>
  <si>
    <t>digitálně odměřeno z dispozičního výkresu_x000d_
vlevo: (51,0m2+5,2m2+19,6m2)*0,15m = 11,370000 =&gt; A m3_x000d_
vpravo: (3,2m2+15,0m2)*0,15m = 2,730000 =&gt; B m3_x000d_
Celkem: A+B = 14,100000 =&gt; C m3</t>
  </si>
  <si>
    <t>18242</t>
  </si>
  <si>
    <t>ZALOŽENÍ TRÁVNÍKU HYDROOSEVEM NA ORNICI</t>
  </si>
  <si>
    <t>- hydroosev travní směsi podléhají schválení TDS_x000d_
- včetně následné péče, ošetřování a zalévání vodou</t>
  </si>
  <si>
    <t>digitálně odměřeno z dispozičního výkresu_x000d_
vlevo: 51,0m2+5,2m2+19,6m2 = 75,800000 =&gt; A m2_x000d_
vpravo: 3,2m2+15,0m2 = 18,200000 =&gt; B m2_x000d_
Celkem: A+B = 94,000000 =&gt; C m2</t>
  </si>
  <si>
    <t>2 - Základy</t>
  </si>
  <si>
    <t>21331</t>
  </si>
  <si>
    <t>DRENÁŽNÍ VRSTVY Z BETONU MEZEROVITÉHO (DRENÁŽNÍHO)</t>
  </si>
  <si>
    <t>- ochrana drenáže drenážním betonem</t>
  </si>
  <si>
    <t>obsyp podélné drenáže_x000d_
podélná drenáž: 0,07m2*(11,0m+16,5m) = 1,925000 =&gt; A m3</t>
  </si>
  <si>
    <t>21341</t>
  </si>
  <si>
    <t>DRENÁŽNÍ VRSTVY Z PLASTBETONU (PLASTMALTY)</t>
  </si>
  <si>
    <t>POLYMERBETON</t>
  </si>
  <si>
    <t>odvodnění izolace drenážním betonem: 0,15m*0,05m*10,5m = 0,078750 =&gt; A m3</t>
  </si>
  <si>
    <t>26155</t>
  </si>
  <si>
    <t>VRTY PRO KOTVENÍ, INJEKTÁŽ A MIKROPILOTY NA POVRCHU TŘ. V D DO 300MM</t>
  </si>
  <si>
    <t>JÁDROVÝ VRT D 220 MM</t>
  </si>
  <si>
    <t>vrt skrz betonové panely pro vyústění drenážní trubky: 1,0m = 1,000000 =&gt; A m</t>
  </si>
  <si>
    <t>285391</t>
  </si>
  <si>
    <t>DODATEČNÉ KOTVENÍ VLEPENÍM BETONÁŘSKÉ VÝZTUŽE D DO 10MM DO VRTŮ</t>
  </si>
  <si>
    <t>spřahující trny spřažené desky v otvorech a spodní desky stávajícího rámu - D 10 mm, dl. 0,25 m, 5ks/m2, do vrtu D 12 mm: 19ks*5ks/m2*2otvory = 190,000000 =&gt; A ks</t>
  </si>
  <si>
    <t>285392</t>
  </si>
  <si>
    <t>DODATEČNÉ KOTVENÍ VLEPENÍM BETONÁŘSKÉ VÝZTUŽE D DO 16MM DO VRTŮ</t>
  </si>
  <si>
    <t>spřahující trny spřažené desky a stávající NK - D 12 mm, dl. 0,4 m, rastr 500 x 500 mm, do vrtu D 14 mm: 13ks*20ks = 260,000000 =&gt; A ks_x000d_
spřahující trny přibetonávky a stávajících stojek rámů - D 12 mm, dl. 0,3 m, rastr 500 x 500 mm, do vrtu D 12 mm: (13ks*4ks+13ks*5ks) = 117,000000 =&gt; B ks_x000d_
spřahující trny dobetonávky dříků křídel - D 16 mm, dl. 0,55 m, rastr 300 x 200 mm, do vrtu D 16 mm: (5ks+10ks+4ks*19ks)*2ks = 182,000000 =&gt; C ks_x000d_
Celkem: A+B+C = 559,000000 =&gt; D ks</t>
  </si>
  <si>
    <t>28997F</t>
  </si>
  <si>
    <t>OPLÁŠTĚNÍ (ZPEVNĚNÍ) Z GEOTEXTILIE DO 600G/M2</t>
  </si>
  <si>
    <t>ochranná geotextilie pod a nad těsnící fólií _x000d_
za rubem rámů Beneš: 2vrstvy*1,5m*6,2m = 18,600000 =&gt; A m2_x000d_
za rubem rámů IZM: 2vrstvy*2,1m*6,3m = 26,460000 =&gt; B m2_x000d_
za rubem křídel navazujících na rámy Beneš: 2vrstvy*0,5m*(1,5m+1,2m) = 2,700000 =&gt; C m2_x000d_
za rubem křídel navazujících na rámy IZM: 2vrstvy*0,5m*(3,1m+5,5m) = 8,600000 =&gt; D m2_x000d_
Celkem: A+B+C+D = 56,360000 =&gt; E m2</t>
  </si>
  <si>
    <t>28999</t>
  </si>
  <si>
    <t>OPLÁŠTĚNÍ (ZPEVNĚNÍ) Z FÓLIE</t>
  </si>
  <si>
    <t>PEHD FÓLIE TL. 2 MM</t>
  </si>
  <si>
    <t>za rubem rámů Beneš: 1,5m*6,2m = 9,300000 =&gt; A m2_x000d_
za rubem rámů IZM: 2,1m*6,3m = 13,230000 =&gt; B m2_x000d_
za rubem křídel navazujících na rámy Beneš: 0,5m*(1,5m+1,2m) = 1,350000 =&gt; C m2_x000d_
za rubem křídel navazujících na rámy IZM: 0,5m*(3,1m+5,5m) = 4,300000 =&gt; D m2_x000d_
Celkem: A+B+C+D = 28,180000 =&gt; E m2</t>
  </si>
  <si>
    <t>3 - Svislé konstrukce</t>
  </si>
  <si>
    <t>31717</t>
  </si>
  <si>
    <t>KOVOVÉ KONSTRUKCE PRO KOTVENÍ ŘÍMSY</t>
  </si>
  <si>
    <t>KG</t>
  </si>
  <si>
    <t>KOTVENÍ ŘÍMSY DO VÝVRTU, KOMPLETNÍ DODÁVKA VČ. PKO, VČ. VRTŮ A ZÁLIVKY</t>
  </si>
  <si>
    <t>rozmístění kotev á 1,0 m, viz výkres č. 6_x000d_
2*10ks*5,24kg/ks = 104,800000 =&gt; A kg</t>
  </si>
  <si>
    <t>317325</t>
  </si>
  <si>
    <t>ŘÍMSY ZE ŽELEZOBETONU DO C30/37 (B37)</t>
  </si>
  <si>
    <t>C30/37-XF4, XD3, XC4, VČ. DILATAČNÍCH SPAR</t>
  </si>
  <si>
    <t>dle přílohy č. 6: 6,6m3 = 6,600000 =&gt; A m3</t>
  </si>
  <si>
    <t>317365</t>
  </si>
  <si>
    <t>VÝZTUŽ ŘÍMS Z OCELI 10505, B500B</t>
  </si>
  <si>
    <t>B500B</t>
  </si>
  <si>
    <t>3% z pol. č. 317325: 6,6m3*7,85t/m3*0,03 = 1,554300 =&gt; A t</t>
  </si>
  <si>
    <t>333325</t>
  </si>
  <si>
    <t>MOSTNÍ OPĚRY A KŘÍDLA ZE ŽELEZOVÉHO BETONU DO C30/37</t>
  </si>
  <si>
    <t>C30/37-XF2, XD1, XC4, VČ. NÁTĚRU 1 X ALP + 2 X ALN</t>
  </si>
  <si>
    <t>digitálně odměřeno z výkresu č. 4 _x000d_
přibetonávka v rubu krajních stojek rámů: 0,15m*1,9m*6,3m+0,15m*2,4m*6,3m = 4,063500 =&gt; A m3_x000d_
dobetonávka dříků křídel_x000d_
na vtoku: 1,0m2*0,4m*2 = 0,800000 =&gt; B m3_x000d_
na výtoku: 1,0m2*0,4m+2,0m2*0,4m = 1,200000 =&gt; C m3_x000d_
Celkem: A+B+C = 6,063500 =&gt; D m3</t>
  </si>
  <si>
    <t>333365</t>
  </si>
  <si>
    <t>VÝZTUŽ MOSTNÍCH OPĚR A KŘÍDEL Z OCELI 10505, B500B</t>
  </si>
  <si>
    <t>3% z pol. č. 333325: 6,064m3*7,85t/m3*0,03 = 1,428072 =&gt; A t</t>
  </si>
  <si>
    <t>4 - Vodorovné konstrukce</t>
  </si>
  <si>
    <t>421325</t>
  </si>
  <si>
    <t>MOSTNÍ NOSNÉ DESKOVÉ KONSTRUKCE ZE ŽELEZOBETONU C30/37</t>
  </si>
  <si>
    <t>C30/37-XF2, XD1, XC4, VČETNĚ ÚPRAVY POVRCHU BROUŠENÍM A BROKOVÁNÍM PRO POKLÁDKU IZOLACE</t>
  </si>
  <si>
    <t>digitálně odměřeno z výkresu č. 4_x000d_
spřahující deska: 10,3m*6,2m*0,3m = 19,158000 =&gt; A m3</t>
  </si>
  <si>
    <t>42136</t>
  </si>
  <si>
    <t xml:space="preserve">VÝZTUŽ MOSTNÍ NOSNÉ DESKOVÉ KONSTR Z OCELI </t>
  </si>
  <si>
    <t>3% z pol. č. 421325: 19,158m3*7,85t/m3*0,03 = 4,511709 =&gt; A t</t>
  </si>
  <si>
    <t>451312</t>
  </si>
  <si>
    <t>PODKLADNÍ A VÝPLŇOVÉ VRSTVY Z PROSTÉHO BETONU C12/15</t>
  </si>
  <si>
    <t>C12/15-X0</t>
  </si>
  <si>
    <t>digitálně odměřeno z výkresu č. 4_x000d_
podkladní beton tl. 300 mm pod výplňovým betonem v rubu: 0,21m2*6,2m*2 = 2,604000 =&gt; A m3_x000d_
podkladní beton tl. 200 mm pod rubovou drenáží za křídly: 0,6m*0,2m*(1,5m+3,0m+3,1m+7,5m) = 1,812000 =&gt; B m3_x000d_
podkladní beton potrubí propustku před mostem vpravo: 0,1m2*8,9m = 0,890000 =&gt; C m3_x000d_
Celkem: A+B+C = 5,306000 =&gt; D m3</t>
  </si>
  <si>
    <t>451314</t>
  </si>
  <si>
    <t>PODKLADNÍ A VÝPLŇOVÉ VRSTVY Z PROSTÉHO BETONU C25/30</t>
  </si>
  <si>
    <t>C25/30n-XF3</t>
  </si>
  <si>
    <t>digitálně odměřeno z výkresu č. 3_x000d_
pod zádlažbou na konci křídel - levá římsa: (2,1m2+3,5m2)*0,15m = 0,840000 =&gt; A m3_x000d_
pod zádlažbou na konci křídel - pravá římsa: (1,7m2+1,1m2)*0,15m = 0,420000 =&gt; B m3_x000d_
pod odlážděním svahů na vtoku: (1,3m2+7,0m2)*1,2koef.*0,15m = 1,494000 =&gt; C m3_x000d_
pod odlážděním svahů na výtoku: (2,5m2+1,1m2)*1,2koef.*0,15m = 0,648000 =&gt; D m3_x000d_
pod odlážděním svahu na vtoku u potrubí pod sjezdem: 1,5m2*1,2koef.*0,15m = 0,270000 =&gt; E m3_x000d_
Celkem: A+B+C+D+E = 3,672000 =&gt; F m3</t>
  </si>
  <si>
    <t>457315</t>
  </si>
  <si>
    <t>VYROVNÁVACÍ A SPÁDOVÝ PROSTÝ BETON C30/37</t>
  </si>
  <si>
    <t>BETON C30/37-XF4, XD3, XC4</t>
  </si>
  <si>
    <t>spřažená deska v inundačních otvorech: 3,0m*6,2m*0,1m*2otvory = 3,720000 =&gt; A m3</t>
  </si>
  <si>
    <t>457366</t>
  </si>
  <si>
    <t>VÝZTUŽ VYROVNÁVACÍHO A SPÁDOVÉHO BETONU Z KARI SÍTÍ</t>
  </si>
  <si>
    <t>KARI SÍTĚ 8-100/100 MM</t>
  </si>
  <si>
    <t>hmotnost KARI sítě 7,9 kg/m2:_x000d_
výztuž spřažené desky v inundačních otvorech: 3,0m*6,2m*1,3přesahy*2otvory*7,9kg/m2/1000 = 0,382044 =&gt; A t</t>
  </si>
  <si>
    <t>458311</t>
  </si>
  <si>
    <t>VÝPLŇ ZA OPĚRAMI A ZDMI Z PROSTÉHO BETONU C8/10</t>
  </si>
  <si>
    <t>C8/10-X0</t>
  </si>
  <si>
    <t>digitálně odměřeno z výkresu č. 4_x000d_
výplňový beton v rubu: (0,8m2+2,0m2)*6,2m = 17,360000 =&gt; A m3</t>
  </si>
  <si>
    <t>465512</t>
  </si>
  <si>
    <t>DLAŽBY Z LOMOVÉHO KAMENE NA MC</t>
  </si>
  <si>
    <t>LOMOVÝ KÁMEN TL. 200 MM, VČ. SPÁROVÁNÍ CEMENTOVOU MALTOU M25-XF4</t>
  </si>
  <si>
    <t>digitálně odměřeno z výkresu č. 3_x000d_
zádlažba na konci křídel - levá římsa: (2,1m2+3,5m2)*0,2m = 1,120000 =&gt; A m3_x000d_
zádlažba na konci křídel - pravá římsa: (1,7m2+1,1m2)*0,2m = 0,560000 =&gt; B m3_x000d_
odláždění svahů na vtoku: (1,3m2+7,0m2)*1,2koef.*0,2m = 1,992000 =&gt; C m3_x000d_
odláždění svahů na výtoku: (2,5m2+1,1m2)*1,2koef.*0,2m = 0,864000 =&gt; D m3_x000d_
odláždění svahu na vtoku u potrubí pod sjezdem: 1,5m2*1,2koef.*0,2m = 0,360000 =&gt; E m3_x000d_
Celkem: A+B+C+D+E = 4,896000 =&gt; F m3</t>
  </si>
  <si>
    <t>5 - Komunikace</t>
  </si>
  <si>
    <t>56333</t>
  </si>
  <si>
    <t>VOZOVKOVÉ VRSTVY ZE ŠTĚRKODRTI TL. DO 150MM</t>
  </si>
  <si>
    <t>ŠD, A, FR. 0/32 MM, TL. 150 MM</t>
  </si>
  <si>
    <t>digitálně odměřeno z výkresu č. 3:_x000d_
vozovka "B": 158,0m2 = 158,000000 =&gt; A m2_x000d_
vozovka "D": 90,0m2 = 90,000000 =&gt; B m2_x000d_
Celkem: A+B = 248,000000 =&gt; C m2</t>
  </si>
  <si>
    <t>ŠD, B, FR. 0/32 MM, TL. 150 MM</t>
  </si>
  <si>
    <t>digitálně odměřeno z výkresu č. 3:_x000d_
vozovka "B": 158,0m2 = 158,000000 =&gt; A m2</t>
  </si>
  <si>
    <t>56335</t>
  </si>
  <si>
    <t>VOZOVKOVÉ VRSTVY ZE ŠTĚRKODRTI TL. DO 250MM</t>
  </si>
  <si>
    <t>ŠD, B, FR. 0/32 MM</t>
  </si>
  <si>
    <t>digitálně odměřeno z výkresu č. 3:_x000d_
doplnění štěrkodrti - vozovka "B": 158,0m2 = 158,000000 =&gt; A m2</t>
  </si>
  <si>
    <t>56360</t>
  </si>
  <si>
    <t>VOZOVKOVÉ VRSTVY Z RECYKLOVANÉHO MATERIÁLU</t>
  </si>
  <si>
    <t>R - MATERIÁL TL. 150 MM_x000d_
- materiál z položky 11372 (SO 201)_x000d_
- včetně naložení a dovozu z deponie</t>
  </si>
  <si>
    <t>digitálně odměřeno z výkresu - viz výkres č. C.3 - Koordinační situační výkres_x000d_
dosypání sjezdů: (13,0m2+26,0m2)*0,15m = 5,850000 =&gt; A m3</t>
  </si>
  <si>
    <t>56960</t>
  </si>
  <si>
    <t>ZPEVNĚNÍ KRAJNIC Z RECYKLOVANÉHO MATERIÁLU</t>
  </si>
  <si>
    <t>digitálně odměřeno z výkresu - viz výkres č. C.3 - Koordinační situační výkres_x000d_
krajnice: (8,5m2+9,1m2+30,0m2+17,0m2+20,0m2)*0,15m = 12,690000 =&gt; A m3</t>
  </si>
  <si>
    <t>572133</t>
  </si>
  <si>
    <t>INFILTRAČNÍ POSTŘIK Z EMULZE DO 1,5KG/M2</t>
  </si>
  <si>
    <t>PI-C 1,5 KG/M2</t>
  </si>
  <si>
    <t>digitálně odměřeno z výkresu č. 3:_x000d_
vozovka "A": 46,0m2 = 46,000000 =&gt; A m2_x000d_
vozovka "B": 158,0m2 = 158,000000 =&gt; B m2_x000d_
vozovka "D": 90,0m2 = 90,000000 =&gt; C m2_x000d_
Celkem: A+B+C = 294,000000 =&gt; D m2</t>
  </si>
  <si>
    <t>572213</t>
  </si>
  <si>
    <t>SPOJOVACÍ POSTŘIK Z EMULZE DO 0,5KG/M2</t>
  </si>
  <si>
    <t>PS-C 0,30 KG/M2</t>
  </si>
  <si>
    <t>digitálně odměřeno z výkresu č. 3:_x000d_
vozovka "A": 2vrstvy*46,0m2 = 92,000000 =&gt; A m2_x000d_
vozovka "B": 2vrstvy*158,0m2 = 316,000000 =&gt; B m2_x000d_
vozovka "C": 57,0m2 = 57,000000 =&gt; C m2_x000d_
vozovka "D": 2vrstvy*90,0m2 = 180,000000 =&gt; D m2_x000d_
Celkem: A+B+C+D = 645,000000 =&gt; E m2</t>
  </si>
  <si>
    <t>574A33</t>
  </si>
  <si>
    <t>ASFALTOVÝ BETON PRO OBRUSNÉ VRSTVY ACO 11 TL. 40MM</t>
  </si>
  <si>
    <t>ACO 11 tl. 40 mm</t>
  </si>
  <si>
    <t>digitálně odměřeno z výkresu č. 3:_x000d_
vozovka "A": 46,0m2 = 46,000000 =&gt; A m2_x000d_
vozovka "B": 158,0m2 = 158,000000 =&gt; B m2_x000d_
vozovka "C": 57,0m2 = 57,000000 =&gt; C m2_x000d_
vozovka "D": 90,0m2 = 90,000000 =&gt; D m2_x000d_
Celkem: A+B+C+D = 351,000000 =&gt; E m2</t>
  </si>
  <si>
    <t>574A43</t>
  </si>
  <si>
    <t>ASFALTOVÝ BETON PRO OBRUSNÉ VRSTVY ACO 11 TL. 50MM</t>
  </si>
  <si>
    <t>ACO 11 tl. 50 mm</t>
  </si>
  <si>
    <t>digitálně odměřeno z výkresu č. 3:_x000d_
ochrana izolace na mostě na nosné konstrukci pod vozovkou: 57,0m2 = 57,000000 =&gt; A m2</t>
  </si>
  <si>
    <t>574C56</t>
  </si>
  <si>
    <t>ASFALTOVÝ BETON PRO LOŽNÍ VRSTVY ACL 16+, 16S TL. 60MM</t>
  </si>
  <si>
    <t>ACL 16+ tl. 60 mm</t>
  </si>
  <si>
    <t>574E46</t>
  </si>
  <si>
    <t>ASFALTOVÝ BETON PRO PODKLADNÍ VRSTVY ACP 16+, 16S TL. 50MM</t>
  </si>
  <si>
    <t>ACP 16+ tl. 50 mm</t>
  </si>
  <si>
    <t>6 - Úpravy povrchů, podlahy, výplně otvorů</t>
  </si>
  <si>
    <t>626123</t>
  </si>
  <si>
    <t>REPROFIL PODHL, SVIS PLOCH SANAČ MALTOU DVOUVRST TL DO 60MM</t>
  </si>
  <si>
    <t>Sanace betonových ploch křídel:_x000d_
- reprofilace – dvouvrstvá jemná reprofilační stěrka do 60 mm._x000d_
- nanesení hrubé tixotropní vysokopevnostní opravné malty na bázi nanotechnologie pro opravy se statickou funkcí dle EN 1504-3 v třídě R4 – strojní 20 mm, (celková tloušťka dle hloubky otryskání) – malta s hrubším zrnem (např. MasterEamco S 488)_x000d_
_x000d_
- první vrstva 30 % povrchu do 20 mm _x000d_
- druhá vrstva 100 % povrchu do 40 mm</t>
  </si>
  <si>
    <t>100% povrchu_x000d_
pohledové plochy křídel_x000d_
na vtoku: 2,0m2+3,0m2 = 5,000000 =&gt; A _x000d_
na výtoku: 2,0m2+10,0m2 = 12,000000 =&gt; B _x000d_
A+B = 17,000000 =&gt; C</t>
  </si>
  <si>
    <t>626132</t>
  </si>
  <si>
    <t>REPROFIL PODHL, SVIS PLOCH SANAČ MALTOU TŘÍVRST TL DO 80MM</t>
  </si>
  <si>
    <t>1) sanace podhledu a pohledových ploch desky (podhled prefabrikovaných dílců a pohledové plochy horní desky)_x000d_
2) pohledové plochy stěn rámů, čelních ploch a náběhů k hodní desce_x000d_
_x000d_
- reprofilace - dvouvrstvá jemná reprofilační stěrka do 80 mm_x000d_
- nanesení hrubé tixotropní vysokopevnostní opravné malty na bázi nanotechnologie pro opravy se statickou funkcí dle EN 1504-3 v třídě R4 – strojní 40 mm, (celková tloušťka dle hloubky otryskání) – malta s hrubším zrnem (např. MasterEamco S 488)_x000d_
_x000d_
- první vrstva 50 % povrchu do 40 mm _x000d_
- druhá vrstva 100 % povrchu do 40 mm (ve dvou vrstvách 20 + 20 mm)</t>
  </si>
  <si>
    <t>100% povrchu_x000d_
digitálně odměřeno z výkresu č. 3 a 4_x000d_
rámy Beneš v otvoru: 6,0m*6,2m*2ks = 74,400000 =&gt; A m2_x000d_
rámy IZM v otvoru: 6,5m*6,3m = 40,950000 =&gt; B m2_x000d_
pohledové plochy rámů: 4*2,1m2+2*2,5m2 = 13,400000 =&gt; C m2_x000d_
A+B+C = 128,750000 =&gt; D</t>
  </si>
  <si>
    <t>62643</t>
  </si>
  <si>
    <t>R</t>
  </si>
  <si>
    <t>VODOTĚSNÁ POVLAKOVÁ STĚRKA TL. 3,5 MM</t>
  </si>
  <si>
    <t>Konečná povrchová úprava (100 % povrchu)_x000d_
- Hydroizolace tl. 3,5 mm (např. MasterSeal 531)</t>
  </si>
  <si>
    <t>100% povrchu_x000d_
digitálně odměřeno z výkresu č. 3 a 4_x000d_
rámy Beneš v otvoru: 6,0m*6,2m*2ks = 74,400000 =&gt; A m2_x000d_
rámy IZM v otvoru: 6,5m*6,3m = 40,950000 =&gt; B m2_x000d_
pohledové plochy rámů: 4*2,1m2+2*2,5m2 = 13,400000 =&gt; C m2_x000d_
pohledové plochy křídel_x000d_
na vtoku: 2,0m2+3,0m2 = 5,000000 =&gt; D m2_x000d_
na výtoku: 2,0m2+10,0m2 = 12,000000 =&gt; E m2_x000d_
Celkem: A+B+C+D+E = 145,750000 =&gt; F m2</t>
  </si>
  <si>
    <t>631400</t>
  </si>
  <si>
    <t>BAZALTOVÁ SÍŤ PR. 2,2 MM</t>
  </si>
  <si>
    <t>- dvousměrná výztužná bazaltová síť pr. 2,2 mm ve vrchní vrstvě</t>
  </si>
  <si>
    <t>7 - Přidružená stavební výroba</t>
  </si>
  <si>
    <t>711442</t>
  </si>
  <si>
    <t>IZOLACE MOSTOVEK CELOPLOŠNÁ ASFALTOVÝMI PÁSY S PEČETÍCÍ VRSTVOU</t>
  </si>
  <si>
    <t>NAIP TL. 5 MM</t>
  </si>
  <si>
    <t>izolace NK + rub opěr: 16,0m*6,3m = 100,800000 =&gt; A m2</t>
  </si>
  <si>
    <t>711502</t>
  </si>
  <si>
    <t>OCHRANA IZOLACE NA POVRCHU ASFALTOVÝMI PÁSY</t>
  </si>
  <si>
    <t>ASFALTOVÝ PÁS S HLINÍKOVOU VLOŽKOU</t>
  </si>
  <si>
    <t>ochrana izolace pod římsou_x000d_
vpravo: 0,5m*10,5m = 5,250000 =&gt; A m2_x000d_
vlevo: 0,5m*10,5m = 5,250000 =&gt; B m2_x000d_
Celkem: A+B = 10,500000 =&gt; C m2</t>
  </si>
  <si>
    <t>711509</t>
  </si>
  <si>
    <t>OCHRANA IZOLACE NA POVRCHU TEXTILIÍ</t>
  </si>
  <si>
    <t>GEOTEXTILIE MIN. 600 G/M2</t>
  </si>
  <si>
    <t>ochrana izolace_x000d_
na svislých stěnách přibetonávky stojek rámů: 2,6m*6,2m+3,1m*6,3m = 35,650000 =&gt; A m2_x000d_
v rubu křídel na vtoku: 2,0m*(2,0m+4,0m) = 12,000000 =&gt; B m2_x000d_
v rubu křídel na výtoku: 2,0m*(2,0m+6,0m) = 16,000000 =&gt; C m2_x000d_
Celkem: A+B+C = 63,650000 =&gt; D m2</t>
  </si>
  <si>
    <t>76792</t>
  </si>
  <si>
    <t>OPLOCENÍ Z DRÁTĚNÉHO PLETIVA POTAŽENÉHO PLASTEM</t>
  </si>
  <si>
    <t>- zpětné osazení demontovaného oplocení (oplocení výšky 1,8 m z taženého pletiva na ocelových sloupcích á 2 m)_x000d_
- včetně sloupků a patek _x000d_
- včetně naložení a dovozu z dočasné deponie</t>
  </si>
  <si>
    <t>oplocení za mostem vlevo: 1,8m*5,2m = 9,360000 =&gt; A m2</t>
  </si>
  <si>
    <t>78382</t>
  </si>
  <si>
    <t>NÁTĚRY BETON KONSTR TYP S2 (OS-B)</t>
  </si>
  <si>
    <t>TYP S2 DLE TKP 31</t>
  </si>
  <si>
    <t>hydrofobní nátěr římsy_x000d_
vpravo: (0,15m+0,65m+0,65m+0,3m)*10,5m-(0,15m+0,15m)*10,5m = 15,225000 =&gt; A m2_x000d_
vlevo: (0,15m+0,65m+0,65m+0,3m)*10,5m-(0,15m+0,15m)*10,5m = 15,225000 =&gt; B m2_x000d_
římsa na křídlech na vtoku: (0,5m+0,15m+0,1m)*(1,5m+3,4)*1,2koef. = 4,410000 =&gt; C m2_x000d_
římsa na křídlech na výtoku: (0,5m+0,15m+0,1m)*(1,2m+5,7)*1,2koef. = 6,210000 =&gt; D m2_x000d_
Celkem: A+B+C+D = 41,070000 =&gt; E m2</t>
  </si>
  <si>
    <t>78383</t>
  </si>
  <si>
    <t>NÁTĚRY BETON KONSTR TYP S4 (OS-C)</t>
  </si>
  <si>
    <t>TYP S4 DLE TKP 31</t>
  </si>
  <si>
    <t>obrubníková hrana římsy_x000d_
vpravo: (0,15m+0,15m)*10,5m = 3,150000 =&gt; A m2_x000d_
vlevo: (0,15m+0,15m)*10,5m = 3,150000 =&gt; B m2_x000d_
Celkem: A+B = 6,300000 =&gt; C m2</t>
  </si>
  <si>
    <t>8 - Potrubí</t>
  </si>
  <si>
    <t>875332</t>
  </si>
  <si>
    <t>POTRUBÍ DREN Z TRUB PLAST DN DO 150MM DĚROVANÝCH</t>
  </si>
  <si>
    <t>POLODĚROVANÁ TRUBKA HDPE DN 150 MM, VČ. ŠP PODSYPU A OBSYPU POTRUBÍ V MÍSTĚ VYÚSTĚNÍ DRENÁŽNÍ TRUBKY NA TERÉN</t>
  </si>
  <si>
    <t>podélná drenáž: 11,0m+16,5m = 27,500000 =&gt; A m</t>
  </si>
  <si>
    <t>87534</t>
  </si>
  <si>
    <t>POTRUBÍ DREN Z TRUB PLAST DN DO 200MM</t>
  </si>
  <si>
    <t>PLNÁ TRUBKA HDPE DN 200 MM, VČ. ŠIKMÉHO SEŘÍZNUTÍ DLE SKLONU SVAHU, VČ. OBETONOVÁNÍ</t>
  </si>
  <si>
    <t>vyústění rubové drenáže_x000d_
2*1,0m = 2,000000 =&gt; A m</t>
  </si>
  <si>
    <t>87633</t>
  </si>
  <si>
    <t>CHRÁNIČKY Z TRUB PLASTOVÝCH DN DO 150MM</t>
  </si>
  <si>
    <t>DN 110/94 MM</t>
  </si>
  <si>
    <t>rezervní chráničky_x000d_
římsa vpravo: 1ks*10,5m = 10,500000 =&gt; A m_x000d_
římsa vlevo: 1ks*10,5m = 10,500000 =&gt; B m_x000d_
Celkem: A+B = 21,000000 =&gt; C m</t>
  </si>
  <si>
    <t>899524</t>
  </si>
  <si>
    <t>OBETONOVÁNÍ POTRUBÍ Z PROSTÉHO BETONU DO C25/30</t>
  </si>
  <si>
    <t>obetonování potrubí propustku před mostem vpravo: 0,5m2*8,9m = 4,450000 =&gt; A m3</t>
  </si>
  <si>
    <t>9 - Ostatní konstrukce a práce</t>
  </si>
  <si>
    <t>9111A1</t>
  </si>
  <si>
    <t>ZÁBRADLÍ SILNIČNÍ S VODOR MADLY - DODÁVKA A MONTÁŽ</t>
  </si>
  <si>
    <t>DVOUMADLOVÉ TRUBKOVÉ ZÁBRADLÍ VÝŠKY 1,1 M, VČ. BET. PATEK 400X400X600 MM Z BETONU C30/37-XF3</t>
  </si>
  <si>
    <t>zábradlí před mostem vlevo: 10,0m = 10,000000 =&gt; A m</t>
  </si>
  <si>
    <t>9111A3</t>
  </si>
  <si>
    <t>ZÁBRADLÍ SILNIČNÍ S VODOR MADLY - DEMONTÁŽ S PŘESUNEM</t>
  </si>
  <si>
    <t>- včetně naložení a odvozu na místo určení _x000d_
- včetně případného odvozu do sběrných surovin</t>
  </si>
  <si>
    <t>9112A3</t>
  </si>
  <si>
    <t>ZÁBRADLÍ MOSTNÍ S VODOR MADLY - DEMONTÁŽ S PŘESUNEM</t>
  </si>
  <si>
    <t>na římsách vlevo: 10,0m+2,1m+3,2m = 15,300000 =&gt; A m_x000d_
na římsách vpravo: 10,5m+6,2m = 16,700000 =&gt; B m_x000d_
Celkem: A+B = 32,000000 =&gt; C m</t>
  </si>
  <si>
    <t>9112B1</t>
  </si>
  <si>
    <t>ZÁBRADLÍ MOSTNÍ SE SVISLOU VÝPLNÍ - DODÁVKA A MONTÁŽ</t>
  </si>
  <si>
    <t>VÝŠKY 1,1 M, VČ. PŘEDEPSANÉ PKO</t>
  </si>
  <si>
    <t>na římse vlevo: 10,5m = 10,500000 =&gt; A m_x000d_
na římse vpravo: 10,5m = 10,500000 =&gt; B m_x000d_
na římse na křídlech na vtoku: 1,5m+3,1m = 4,600000 =&gt; C m_x000d_
na římse na křídlech na výtoku: 1,2m+5,5m = 6,700000 =&gt; D m_x000d_
Celkem: A+B+C+D = 32,300000 =&gt; E m</t>
  </si>
  <si>
    <t>91356</t>
  </si>
  <si>
    <t>LETOPOČET VÝSTAVBY</t>
  </si>
  <si>
    <t>GUMOVÁ MATRICE PRO VYZNAČENÍ LETOPOČTU</t>
  </si>
  <si>
    <t>914123</t>
  </si>
  <si>
    <t>DOPRAVNÍ ZNAČKY ZÁKLADNÍ VELIKOSTI OCELOVÉ FÓLIE TŘ 1 - DEMONTÁŽ</t>
  </si>
  <si>
    <t>- včetně naložení a odvozu na místo určení</t>
  </si>
  <si>
    <t>dle zaměření stáv. stavu_x000d_
2ks = 2,000000 =&gt; A ks</t>
  </si>
  <si>
    <t>914A21</t>
  </si>
  <si>
    <t>EV ČÍSLO MOSTU OCEL S FÓLIÍ TŘ.1 DODÁVKA A MONTÁŽ</t>
  </si>
  <si>
    <t>2ks = 2,000000 =&gt; A ks</t>
  </si>
  <si>
    <t>917223</t>
  </si>
  <si>
    <t>SILNIČNÍ A CHODNÍKOVÉ OBRUBY Z BETONOVÝCH OBRUBNÍKŮ ŠÍŘ 100MM</t>
  </si>
  <si>
    <t>OBRUBNÍK 100/250/1000 MM DO PROSTŘEDÍ XF4, VČ. SPÁROVÁNÍ CEM. MALTOU M25-XF4</t>
  </si>
  <si>
    <t>podél zádlažby na konci křídel - levá římsa: 3,0m = 3,000000 =&gt; A m_x000d_
podél zádlažby na konci křídel - pravá římsa: 2,0m+2,5m = 4,500000 =&gt; B m_x000d_
podél odláždění svahů na vtoku: (3,53m+2,65m)*1,2koef. = 7,416000 =&gt; C m_x000d_
Celkem: A+B+C = 14,916000 =&gt; D m</t>
  </si>
  <si>
    <t>917224</t>
  </si>
  <si>
    <t>SILNIČNÍ A CHODNÍKOVÉ OBRUBY Z BETONOVÝCH OBRUBNÍKŮ ŠÍŘ 150MM</t>
  </si>
  <si>
    <t>OBRUBNÍK 150/250/1000 MM DO PROSTŘEDÍ XF4, VČ. SPÁROVÁNÍ CEM. MALTOU M25-XF4</t>
  </si>
  <si>
    <t>2,5m+4,0m+2,5m+2,0m = 11,000000 =&gt; A m</t>
  </si>
  <si>
    <t>9183B1</t>
  </si>
  <si>
    <t>PROPUSTY Z TRUB DN 400MM BETONOVÝCH</t>
  </si>
  <si>
    <t>VČ. ŠIKMÉHO SEŘÍZNUTÍ NA VTOKU A VÝTOKU DLE SKLONU SVAHU</t>
  </si>
  <si>
    <t>nové potrubí propustku před mostem vpravo: 8,9m = 8,900000 =&gt; A m</t>
  </si>
  <si>
    <t>919112</t>
  </si>
  <si>
    <t>ŘEZÁNÍ ASFALTOVÉHO KRYTU VOZOVEK TL DO 100MM</t>
  </si>
  <si>
    <t>PRACOVNÍ SPÁRA SE OŠETŘÍ DLE VL2.2 211.07 A TP 115</t>
  </si>
  <si>
    <t>oddělujicí řez ve stávající vozovce: 3,9m+4,1m = 8,000000 =&gt; A m</t>
  </si>
  <si>
    <t>931326</t>
  </si>
  <si>
    <t>TĚSNĚNÍ DILATAČ SPAR ASF ZÁLIVKOU MODIFIK PRŮŘ DO 800MM2</t>
  </si>
  <si>
    <t>ROZMĚR 20 X 40 MM</t>
  </si>
  <si>
    <t>výplň řezané spáry ve vozovce v místě napojení na stávající vozovku: 3,9m+4,1m = 8,000000 =&gt; A m_x000d_
podél římsy vpravo: 10,5m = 10,500000 =&gt; B m_x000d_
podél římsy vlevo: 10,5m = 10,500000 =&gt; C m_x000d_
podél obrubníků: 2,5m+4,0m+2,5m+1,5m+2,0m = 12,500000 =&gt; D m_x000d_
Celkem: A+B+C+D = 41,500000 =&gt; E m</t>
  </si>
  <si>
    <t>93135</t>
  </si>
  <si>
    <t>TĚSNĚNÍ DILATAČ SPAR PRYŽ PÁSKOU NEBO KRUH PROFILEM</t>
  </si>
  <si>
    <t>předtěsnění_x000d_
podél římsy vpravo: 10,5m = 10,500000 =&gt; A m_x000d_
podél římsy vlevo: 10,5m = 10,500000 =&gt; B m_x000d_
Celkem: A+B = 21,000000 =&gt; C m</t>
  </si>
  <si>
    <t>93139</t>
  </si>
  <si>
    <t>TĚSNĚNÍ DILATAČ SPAR MATERIÁLEM PRO EMZ</t>
  </si>
  <si>
    <t>výplň řezané spáry ve vozovce na mostě: 0,02m*0,04m*5,5m*2 = 0,008800 =&gt; A m3</t>
  </si>
  <si>
    <t>935832</t>
  </si>
  <si>
    <t>ŽLABY A RIGOLY DLÁŽDĚNÉ Z LOMOVÉHO KAMENE TL DO 250MMM DO BETONU TL 100MM</t>
  </si>
  <si>
    <t>SKLUZ ŠÍŘKY 600 MM Z LOMOVÉHO KAMENE TL. 200 MM DO BETONU S KYNETOU</t>
  </si>
  <si>
    <t>digitálně odměřeno z výkresu č. 3_x000d_
skluzy: 0,6m*(3,3m+6,3m) = 5,760000 =&gt; A m2</t>
  </si>
  <si>
    <t>93651</t>
  </si>
  <si>
    <t>LIMNIGRAFICKÁ LAŤ KOVOVÁ</t>
  </si>
  <si>
    <t>- DEMONTÁŽ A ZPĚTNÁ MONTÁŽ LIMNIGRAFU</t>
  </si>
  <si>
    <t>dočasná demontáž a zpětná montáž limnigrafu: 1ks = 1,000000 =&gt; A ks</t>
  </si>
  <si>
    <t>- DEMONTÁŽ A ZPĚTNÁ MONTÁŽ VODOMĚRNÉ LATĚ</t>
  </si>
  <si>
    <t>dočasná demontáž a zpětná montáž vodoměrné latě: 1ks = 1,000000 =&gt; A ks</t>
  </si>
  <si>
    <t>93852</t>
  </si>
  <si>
    <t>OČIŠTĚNÍ BETON KONSTR OD VEGETACE</t>
  </si>
  <si>
    <t>- očištění betonových ploch lemujících břehové hrany vodoteče a betonové plochy před a za inundačními otvory od vegetace_x000d_
- včetně likvidace případného odpadu</t>
  </si>
  <si>
    <t>100% povrchu_x000d_
digitálně odměřeno z výkresu č. 3 a 4_x000d_
betonové opevnění koryta_x000d_
na vtoku: 50,0m2 = 50,000000 =&gt; A m2_x000d_
na výtoku: 25,0m2 = 25,000000 =&gt; B m2_x000d_
opevnění břehů z panelů_x000d_
na vtoku: 1,0m*4,5m+1,0m*4,0m = 8,500000 =&gt; C m2_x000d_
na výtoku: 2,0m*4,0m = 8,000000 =&gt; D m2_x000d_
Celkem: A+B+C+D = 91,500000 =&gt; E m2</t>
  </si>
  <si>
    <t>- mechanické očištění povrchu ručním nářadím a ručním pneumatickým nářadím - odstranění odloučený nesoudržných částí betonu_x000d_
- včetně likvidace případného odpadu</t>
  </si>
  <si>
    <t>100% povrchu_x000d_
digitálně odměřeno z výkresu č. 3 a 4_x000d_
rámy Beneš v otvoru: 9,0m*6,2m*2ks = 111,600000 =&gt; A m2_x000d_
rámy IZM v otvoru: 9,0m*6,3m = 56,700000 =&gt; B m2_x000d_
rub rámů Beneš a IZM: 1,9m*6,2m+10,3m*6,3m+2,4m*6,3m = 91,790000 =&gt; C m2_x000d_
pohledové plochy rámů: 4*2,1m2+2*2,5m2 = 13,400000 =&gt; D m2_x000d_
pohledové plochy křídel_x000d_
na vtoku: 2,0m2+3,0m2 = 5,000000 =&gt; E m2_x000d_
na výtoku: 2,0m2+10,0m2 = 12,000000 =&gt; F m2_x000d_
betonové opevnění koryta_x000d_
na vtoku: 50,0m2 = 50,000000 =&gt; G m2_x000d_
na výtoku: 25,0m2 = 25,000000 =&gt; H m2_x000d_
opevnění břehů z panelů_x000d_
na vtoku: 1,0m*4,5m+1,0m*4,0m = 8,500000 =&gt; I m2_x000d_
na výtoku: 2,0m*4,0m = 8,000000 =&gt; J m2_x000d_
Celkem: A+B+C+D+E+F+G+H+I+J = 381,990000 =&gt; K m2</t>
  </si>
  <si>
    <t>938544</t>
  </si>
  <si>
    <t>OČIŠTĚNÍ BETON KONSTR OTRYSKÁNÍM TLAK VODOU PŘES 1000 BARŮ</t>
  </si>
  <si>
    <t>- otryskání povrchu betonové konstrukce vodním paprskem s příměsí abraziva o tlaku do 2500 Bar</t>
  </si>
  <si>
    <t>digitálně odměřeno z výkresu č. 3 a 4_x000d_
otryskání rámů Beneš v otvoru: 9,0m*6,2m*2ks = 111,600000 =&gt; A m2_x000d_
otryskání rámů IZM v otvoru: 9,0m*6,3m = 56,700000 =&gt; B m2_x000d_
otryskání rubu rámů Beneš a IZM: 1,9m*6,2m+10,3m*6,3m+2,4m*6,3m = 91,790000 =&gt; C m2_x000d_
pohledové plochy rámů: 4*2,1m2+2*2,5m2 = 13,400000 =&gt; D m2_x000d_
otryskání pohledových ploch křídel_x000d_
na vtoku: 2,0m2+3,0m2 = 5,000000 =&gt; E m2_x000d_
na výtoku: 2,0m2+10,0m2 = 12,000000 =&gt; F m2_x000d_
otryskání betonového opevnění koryta_x000d_
na vtoku: 50,0m2 = 50,000000 =&gt; G m2_x000d_
na výtoku: 25,0m2 = 25,000000 =&gt; H m2_x000d_
otryskání opevnění břehů z panelů_x000d_
na vtoku: 1,0m*4,5m+1,0m*4,0m = 8,500000 =&gt; I m2_x000d_
na výtoku: 2,0m*4,0m = 8,000000 =&gt; J m2_x000d_
Celkem: A+B+C+D+E+F+G+H+I+J = 381,990000 =&gt; K m2</t>
  </si>
  <si>
    <t>96616</t>
  </si>
  <si>
    <t>BOURÁNÍ KONSTRUKCÍ ZE ŽELEZOBETONU</t>
  </si>
  <si>
    <t>- včetně naložení, odvozu a uložení na skládku _x000d_
- poplatek za uložení na skládce viz položka 014102.d</t>
  </si>
  <si>
    <t>digitálně odměřeno z dispozičního výkresu stávajícího stavu_x000d_
římsa vpravo: 0,1m2*10,53m = 1,053000 =&gt; A m3_x000d_
římsa vlevo: 0,1m2*10,3m = 1,030000 =&gt; B m3_x000d_
římsa na křídlech na vtoku: 0,5m*0,1m*(1,5m+3,4m) = 0,245000 =&gt; C m3_x000d_
římsa na křídlech na výtoku: 0,5m*0,1m*2,0m = 0,100000 =&gt; D m3_x000d_
spřažená deska na prefabrikovaných dílcích: 5,4m*10,0m*0,1m = 5,400000 =&gt; E m3_x000d_
betonové opevnění svahů - panely na vtoku a výtoku: 1,0m*5,0m*0,15m+2,0m2*0,15m = 1,050000 =&gt; F m3_x000d_
Celkem: A+B+C+D+E+F = 8,878000 =&gt; G m3</t>
  </si>
  <si>
    <t>966346</t>
  </si>
  <si>
    <t>BOURÁNÍ PROPUSTŮ Z TRUB DN DO 400MM</t>
  </si>
  <si>
    <t>potrubí propustku před mostem vpravo: 8,9m = 8,900000 =&gt; A m</t>
  </si>
  <si>
    <t>966842</t>
  </si>
  <si>
    <t>ODSTRANĚNÍ OPLOCENÍ Z DRÁT PLETIVA</t>
  </si>
  <si>
    <t>- odstranění stávajícího oplocení (oplocení výšky 1,8 m z taženého pletiva na ocelových sloupcích á 2 m)_x000d_
- včetně odvozu a naložení a odvozu na místo určení (dočasná deponie)</t>
  </si>
  <si>
    <t>oplocení za mostem vlevo: 5,2m = 5,200000 =&gt; A m</t>
  </si>
  <si>
    <t>96715</t>
  </si>
  <si>
    <t>VYBOURÁNÍ ČÁSTÍ KONSTRUKCÍ BETON</t>
  </si>
  <si>
    <t>- včetně naložení, odvozu a uložení na skládku _x000d_
- poplatek za uložení na skládce viz položka 014102.e</t>
  </si>
  <si>
    <t>odbourání dříků křídel na požadovanou úroveň_x000d_
na vtoku: 1,0m2*0,4m*2 = 0,800000 =&gt; A m3_x000d_
na výtoku: 1,0m2*0,4m+2,0m2*0,4m = 1,200000 =&gt; B m3_x000d_
Celkem: A+B = 2,000000 =&gt; C m3</t>
  </si>
  <si>
    <t>97817</t>
  </si>
  <si>
    <t>ODSTRANĚNÍ MOSTNÍ IZOLACE</t>
  </si>
  <si>
    <t>- včetně naložení, odvozu a uložení na skládku _x000d_
- poplatek za uložení na skládce viz položka 014132</t>
  </si>
  <si>
    <t>digitálně odměřeno z dispozičního výkresu stávajícího stavu_x000d_
izolace: 6,0m*13,0m = 78,000000 =&gt; A m2</t>
  </si>
  <si>
    <t>SO202 - PROVIZORNÍ LÁVKA</t>
  </si>
  <si>
    <t>f</t>
  </si>
  <si>
    <t>- provizorní přístupový chodník (R-materiál)</t>
  </si>
  <si>
    <t>z pol. č. 027123: 34*0,5*2,2 = 37,400000 =&gt; A</t>
  </si>
  <si>
    <t>027121</t>
  </si>
  <si>
    <t>PROVIZORNÍ PŘÍSTUPOVÉ CESTY - ZŘÍZENÍ</t>
  </si>
  <si>
    <t>PROVIZORNÍ CHODNÍK PRO PĚŠÍ Z R- MATERIÁLU TL. 500 MM SE ZHUTNĚNÍM, ŠÍŘKA 1,5 M_x000d_
- materiál z položky 11372 (SO 201) - 9,26 m3_x000d_
- včetně naložení a dovozu z deponie _x000d_
- včetně nákupu, dodání a dovozu chybějícího materiálu - 7,74 m3</t>
  </si>
  <si>
    <t>digitálně odměřeno z výkresu_x000d_
2,0m*(7,0m+10,0m) = 34,000000 =&gt; A m2</t>
  </si>
  <si>
    <t>027123</t>
  </si>
  <si>
    <t>PROVIZORNÍ PŘÍSTUPOVÉ CESTY - ZRUŠENÍ</t>
  </si>
  <si>
    <t>PROVIZORNÍ CHODNÍK PRO PĚŠÍ_x000d_
- včetně naložení, odvozu a uložení vybouraného materiálu na skládce _x000d_
- poplatek za skládku viz položka 014102.f</t>
  </si>
  <si>
    <t>02742</t>
  </si>
  <si>
    <t>PROVIZORNÍ LÁVKY</t>
  </si>
  <si>
    <t>PROVIZORNÍ MODULÁRNÍ LÁVKA PRO PĚŠÍ DL. 15,0 M, VČETNĚ ZŘÍZENÍ, MONTÁŽE A DEMONTÁŽE,
VČ. UVEDENÍ TERÉNU V MÍSTĚ ULOŽENÍ LÁVKY DO PŮVODNÍHO STAVU,
PŘEDPOKLAD PRONÁJMU LÁVKY 4 MĚSÍCE</t>
  </si>
  <si>
    <t>2,5m*15,0m = 37,500000 =&gt; A m2</t>
  </si>
  <si>
    <t>12573</t>
  </si>
  <si>
    <t>VYKOPÁVKY ZE ZEMNÍKŮ A SKLÁDEK TŘ. I</t>
  </si>
  <si>
    <t>materiál z mezideponie pro pol. č. 17110: 3,3m3 = 3,300000 =&gt; A m3</t>
  </si>
  <si>
    <t>VČ. NALOŽENÍ A ODVOZU NA MEZISKLÁDKU, PO ODSTRANĚNÍ LÁVKY BUDE TERÉN V MÍSTĚ PODPĚR UVEDEN DO PŮVODNÍHO STAVU</t>
  </si>
  <si>
    <t>výkop pro panelovou rovnaninu: 0,3m2*3,0m+0,8m2*3,0m = 3,300000 =&gt; A m3</t>
  </si>
  <si>
    <t>17110</t>
  </si>
  <si>
    <t>ULOŽENÍ SYPANINY DO NÁSYPŮ SE ZHUTNĚNÍM</t>
  </si>
  <si>
    <t>MATERIÁL ZE STAVBY</t>
  </si>
  <si>
    <t>zásyp jámy po odstranění panelové rovnaniny: 0,3m2*3,0m+0,8m2*3,0m = 3,300000 =&gt; A m3</t>
  </si>
  <si>
    <t>MEZISKLÁDKA</t>
  </si>
  <si>
    <t>z pol. č. 13173: 3,3m3 = 3,300000 =&gt; A m3</t>
  </si>
  <si>
    <t>17180</t>
  </si>
  <si>
    <t>ULOŽENÍ SYPANINY DO NÁSYPŮ Z NAKUPOVANÝCH MATERIÁLŮ</t>
  </si>
  <si>
    <t>ZEMINA VHODNÁ DO NÁSYPU, HUTNĚNÁ PO VRSTVÁCH TL. MIN. 300 MM_x000d_
- včetně nákupu, naložení a dodání materiálu</t>
  </si>
  <si>
    <t>0,5m2*3,0m+1,0m2*3,0m = 4,500000 =&gt; A m3</t>
  </si>
  <si>
    <t>45212</t>
  </si>
  <si>
    <t>PODKLAD KONSTR Z DÍLCŮ ŽELEZOBETON</t>
  </si>
  <si>
    <t>ROVNANINA ZE SILNIČNÍCH PANELŮ, VČETNĚ DODÁNÍ, DOVOZU, NALOŽENÍ A ODSTRANĚNÍ</t>
  </si>
  <si>
    <t>opěry pro uložení provizorní modulární lávky: 1,5m*3,0m*0,75m+1,5m*3,0m*1,2m = 8,775000 =&gt; A m3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</si>
</sst>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7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wrapText="1"/>
    </xf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4" fillId="2" borderId="12" xfId="0" applyFont="1" applyFill="1" applyBorder="1" applyAlignment="1" applyProtection="1">
      <alignment wrapText="1"/>
    </xf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f>SUM(D20,D21,D22,D23)</f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7</v>
      </c>
      <c r="B13" s="1"/>
      <c r="C13" s="1"/>
      <c r="D13" s="19" t="s">
        <v>10</v>
      </c>
      <c r="E13" s="16"/>
      <c r="F13" s="19">
        <f>SUM(F20,F21,F22,F23)</f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20</v>
      </c>
      <c r="D20" s="25">
        <f>'0 - SO000'!J10</f>
        <v>0</v>
      </c>
      <c r="E20" s="26"/>
      <c r="F20" s="25">
        <f>('0 - SO000'!J11)</f>
        <v>0</v>
      </c>
      <c r="G20" s="12"/>
      <c r="H20" s="2"/>
      <c r="I20" s="2"/>
      <c r="S20" s="27">
        <f>ROUND('0 - SO000'!S11,4)</f>
        <v>0</v>
      </c>
    </row>
    <row r="21">
      <c r="A21" s="9"/>
      <c r="B21" s="23" t="s">
        <v>21</v>
      </c>
      <c r="C21" s="24" t="s">
        <v>22</v>
      </c>
      <c r="D21" s="25">
        <f>'1 - SO151'!J10</f>
        <v>0</v>
      </c>
      <c r="E21" s="26"/>
      <c r="F21" s="25">
        <f>('1 - SO151'!J11)</f>
        <v>0</v>
      </c>
      <c r="G21" s="12"/>
      <c r="H21" s="2"/>
      <c r="I21" s="2"/>
      <c r="S21" s="27">
        <f>ROUND('1 - SO151'!S11,4)</f>
        <v>0</v>
      </c>
    </row>
    <row r="22">
      <c r="A22" s="9"/>
      <c r="B22" s="23" t="s">
        <v>23</v>
      </c>
      <c r="C22" s="24" t="s">
        <v>24</v>
      </c>
      <c r="D22" s="25">
        <f>'2 - SO201'!J10</f>
        <v>0</v>
      </c>
      <c r="E22" s="26"/>
      <c r="F22" s="25">
        <f>('2 - SO201'!J11)</f>
        <v>0</v>
      </c>
      <c r="G22" s="12"/>
      <c r="H22" s="2"/>
      <c r="I22" s="2"/>
      <c r="S22" s="27">
        <f>ROUND('2 - SO201'!S11,4)</f>
        <v>0</v>
      </c>
    </row>
    <row r="23">
      <c r="A23" s="9"/>
      <c r="B23" s="23" t="s">
        <v>25</v>
      </c>
      <c r="C23" s="24" t="s">
        <v>26</v>
      </c>
      <c r="D23" s="25">
        <f>'3 - SO202'!J10</f>
        <v>0</v>
      </c>
      <c r="E23" s="26"/>
      <c r="F23" s="25">
        <f>('3 - SO202'!J11)</f>
        <v>0</v>
      </c>
      <c r="G23" s="12"/>
      <c r="H23" s="2"/>
      <c r="I23" s="2"/>
      <c r="S23" s="27">
        <f>ROUND('3 - SO202'!S11,4)</f>
        <v>0</v>
      </c>
    </row>
    <row r="24">
      <c r="A24" s="13"/>
      <c r="B24" s="4"/>
      <c r="C24" s="4"/>
      <c r="D24" s="4"/>
      <c r="E24" s="4"/>
      <c r="F24" s="4"/>
      <c r="G24" s="14"/>
      <c r="H24" s="2"/>
      <c r="I24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51'!A11" display="'SO151"/>
    <hyperlink ref="B22" location="'2 - SO201'!A11" display="'SO201"/>
    <hyperlink ref="B23" location="'3 - SO202'!A11" display="'SO202"/>
  </hyperlinks>
  <pageMargins left="0.39375" right="0.39375" top="0.5902778" bottom="0.39375" header="0.1965278" footer="0.1576389"/>
  <pageSetup paperSize="9" orientation="portrait"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H48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30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L48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AVERAGE(J47)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H48</f>
        <v>0</v>
      </c>
      <c r="L20" s="38">
        <f>L48</f>
        <v>0</v>
      </c>
      <c r="M20" s="12"/>
      <c r="N20" s="2"/>
      <c r="O20" s="2"/>
      <c r="P20" s="2"/>
      <c r="Q20" s="2"/>
      <c r="S20" s="27">
        <f>S47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37</v>
      </c>
      <c r="C24" s="34" t="s">
        <v>33</v>
      </c>
      <c r="D24" s="34" t="s">
        <v>38</v>
      </c>
      <c r="E24" s="34" t="s">
        <v>34</v>
      </c>
      <c r="F24" s="34" t="s">
        <v>39</v>
      </c>
      <c r="G24" s="35" t="s">
        <v>40</v>
      </c>
      <c r="H24" s="22" t="s">
        <v>41</v>
      </c>
      <c r="I24" s="22" t="s">
        <v>42</v>
      </c>
      <c r="J24" s="22" t="s">
        <v>17</v>
      </c>
      <c r="K24" s="35" t="s">
        <v>43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39" t="s">
        <v>44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45</v>
      </c>
      <c r="D26" s="42" t="s">
        <v>7</v>
      </c>
      <c r="E26" s="42" t="s">
        <v>46</v>
      </c>
      <c r="F26" s="42" t="s">
        <v>7</v>
      </c>
      <c r="G26" s="43" t="s">
        <v>47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48</v>
      </c>
      <c r="C27" s="1"/>
      <c r="D27" s="1"/>
      <c r="E27" s="49" t="s">
        <v>49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 thickBot="1">
      <c r="A28" s="9"/>
      <c r="B28" s="50" t="s">
        <v>50</v>
      </c>
      <c r="C28" s="51"/>
      <c r="D28" s="51"/>
      <c r="E28" s="52" t="s">
        <v>51</v>
      </c>
      <c r="F28" s="51"/>
      <c r="G28" s="51"/>
      <c r="H28" s="53"/>
      <c r="I28" s="51"/>
      <c r="J28" s="53"/>
      <c r="K28" s="51"/>
      <c r="L28" s="51"/>
      <c r="M28" s="12"/>
      <c r="N28" s="2"/>
      <c r="O28" s="2"/>
      <c r="P28" s="2"/>
      <c r="Q28" s="2"/>
    </row>
    <row r="29" thickTop="1">
      <c r="A29" s="9"/>
      <c r="B29" s="41">
        <v>2</v>
      </c>
      <c r="C29" s="42" t="s">
        <v>52</v>
      </c>
      <c r="D29" s="42" t="s">
        <v>7</v>
      </c>
      <c r="E29" s="42" t="s">
        <v>53</v>
      </c>
      <c r="F29" s="42" t="s">
        <v>7</v>
      </c>
      <c r="G29" s="43" t="s">
        <v>47</v>
      </c>
      <c r="H29" s="54">
        <v>1</v>
      </c>
      <c r="I29" s="55">
        <f>ROUND(0,2)</f>
        <v>0</v>
      </c>
      <c r="J29" s="56">
        <f>ROUND(I29*H29,2)</f>
        <v>0</v>
      </c>
      <c r="K29" s="57">
        <v>0.20999999999999999</v>
      </c>
      <c r="L29" s="58">
        <f>IF(ISNUMBER(K29),ROUND(J29*(K29+1),2),0)</f>
        <v>0</v>
      </c>
      <c r="M29" s="12"/>
      <c r="N29" s="2"/>
      <c r="O29" s="2"/>
      <c r="P29" s="2"/>
      <c r="Q29" s="33">
        <f>IF(ISNUMBER(K29),IF(H29&gt;0,IF(I29&gt;0,J29,0),0),0)</f>
        <v>0</v>
      </c>
      <c r="R29" s="27">
        <f>IF(ISNUMBER(K29)=FALSE,J29,0)</f>
        <v>0</v>
      </c>
    </row>
    <row r="30">
      <c r="A30" s="9"/>
      <c r="B30" s="48" t="s">
        <v>48</v>
      </c>
      <c r="C30" s="1"/>
      <c r="D30" s="1"/>
      <c r="E30" s="49" t="s">
        <v>54</v>
      </c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 thickBot="1">
      <c r="A31" s="9"/>
      <c r="B31" s="50" t="s">
        <v>50</v>
      </c>
      <c r="C31" s="51"/>
      <c r="D31" s="51"/>
      <c r="E31" s="52" t="s">
        <v>51</v>
      </c>
      <c r="F31" s="51"/>
      <c r="G31" s="51"/>
      <c r="H31" s="53"/>
      <c r="I31" s="51"/>
      <c r="J31" s="53"/>
      <c r="K31" s="51"/>
      <c r="L31" s="51"/>
      <c r="M31" s="12"/>
      <c r="N31" s="2"/>
      <c r="O31" s="2"/>
      <c r="P31" s="2"/>
      <c r="Q31" s="2"/>
    </row>
    <row r="32" thickTop="1">
      <c r="A32" s="9"/>
      <c r="B32" s="41">
        <v>3</v>
      </c>
      <c r="C32" s="42" t="s">
        <v>55</v>
      </c>
      <c r="D32" s="42" t="s">
        <v>7</v>
      </c>
      <c r="E32" s="42" t="s">
        <v>56</v>
      </c>
      <c r="F32" s="42" t="s">
        <v>7</v>
      </c>
      <c r="G32" s="43" t="s">
        <v>47</v>
      </c>
      <c r="H32" s="54">
        <v>1</v>
      </c>
      <c r="I32" s="55">
        <f>ROUND(0,2)</f>
        <v>0</v>
      </c>
      <c r="J32" s="56">
        <f>ROUND(I32*H32,2)</f>
        <v>0</v>
      </c>
      <c r="K32" s="57">
        <v>0.20999999999999999</v>
      </c>
      <c r="L32" s="58">
        <f>IF(ISNUMBER(K32),ROUND(J32*(K32+1),2),0)</f>
        <v>0</v>
      </c>
      <c r="M32" s="12"/>
      <c r="N32" s="2"/>
      <c r="O32" s="2"/>
      <c r="P32" s="2"/>
      <c r="Q32" s="33">
        <f>IF(ISNUMBER(K32),IF(H32&gt;0,IF(I32&gt;0,J32,0),0),0)</f>
        <v>0</v>
      </c>
      <c r="R32" s="27">
        <f>IF(ISNUMBER(K32)=FALSE,J32,0)</f>
        <v>0</v>
      </c>
    </row>
    <row r="33">
      <c r="A33" s="9"/>
      <c r="B33" s="48" t="s">
        <v>48</v>
      </c>
      <c r="C33" s="1"/>
      <c r="D33" s="1"/>
      <c r="E33" s="49" t="s">
        <v>57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 thickBot="1">
      <c r="A34" s="9"/>
      <c r="B34" s="50" t="s">
        <v>50</v>
      </c>
      <c r="C34" s="51"/>
      <c r="D34" s="51"/>
      <c r="E34" s="52" t="s">
        <v>51</v>
      </c>
      <c r="F34" s="51"/>
      <c r="G34" s="51"/>
      <c r="H34" s="53"/>
      <c r="I34" s="51"/>
      <c r="J34" s="53"/>
      <c r="K34" s="51"/>
      <c r="L34" s="51"/>
      <c r="M34" s="12"/>
      <c r="N34" s="2"/>
      <c r="O34" s="2"/>
      <c r="P34" s="2"/>
      <c r="Q34" s="2"/>
    </row>
    <row r="35" thickTop="1">
      <c r="A35" s="9"/>
      <c r="B35" s="41">
        <v>4</v>
      </c>
      <c r="C35" s="42" t="s">
        <v>58</v>
      </c>
      <c r="D35" s="42" t="s">
        <v>7</v>
      </c>
      <c r="E35" s="42" t="s">
        <v>59</v>
      </c>
      <c r="F35" s="42" t="s">
        <v>7</v>
      </c>
      <c r="G35" s="43" t="s">
        <v>47</v>
      </c>
      <c r="H35" s="54">
        <v>1</v>
      </c>
      <c r="I35" s="55">
        <f>ROUND(0,2)</f>
        <v>0</v>
      </c>
      <c r="J35" s="56">
        <f>ROUND(I35*H35,2)</f>
        <v>0</v>
      </c>
      <c r="K35" s="57">
        <v>0.20999999999999999</v>
      </c>
      <c r="L35" s="58">
        <f>IF(ISNUMBER(K35),ROUND(J35*(K35+1),2),0)</f>
        <v>0</v>
      </c>
      <c r="M35" s="12"/>
      <c r="N35" s="2"/>
      <c r="O35" s="2"/>
      <c r="P35" s="2"/>
      <c r="Q35" s="33">
        <f>IF(ISNUMBER(K35),IF(H35&gt;0,IF(I35&gt;0,J35,0),0),0)</f>
        <v>0</v>
      </c>
      <c r="R35" s="27">
        <f>IF(ISNUMBER(K35)=FALSE,J35,0)</f>
        <v>0</v>
      </c>
    </row>
    <row r="36">
      <c r="A36" s="9"/>
      <c r="B36" s="48" t="s">
        <v>48</v>
      </c>
      <c r="C36" s="1"/>
      <c r="D36" s="1"/>
      <c r="E36" s="49" t="s">
        <v>60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 thickBot="1">
      <c r="A37" s="9"/>
      <c r="B37" s="50" t="s">
        <v>50</v>
      </c>
      <c r="C37" s="51"/>
      <c r="D37" s="51"/>
      <c r="E37" s="52" t="s">
        <v>51</v>
      </c>
      <c r="F37" s="51"/>
      <c r="G37" s="51"/>
      <c r="H37" s="53"/>
      <c r="I37" s="51"/>
      <c r="J37" s="53"/>
      <c r="K37" s="51"/>
      <c r="L37" s="51"/>
      <c r="M37" s="12"/>
      <c r="N37" s="2"/>
      <c r="O37" s="2"/>
      <c r="P37" s="2"/>
      <c r="Q37" s="2"/>
    </row>
    <row r="38" thickTop="1">
      <c r="A38" s="9"/>
      <c r="B38" s="41">
        <v>5</v>
      </c>
      <c r="C38" s="42" t="s">
        <v>61</v>
      </c>
      <c r="D38" s="42" t="s">
        <v>7</v>
      </c>
      <c r="E38" s="42" t="s">
        <v>62</v>
      </c>
      <c r="F38" s="42" t="s">
        <v>7</v>
      </c>
      <c r="G38" s="43" t="s">
        <v>47</v>
      </c>
      <c r="H38" s="54">
        <v>1</v>
      </c>
      <c r="I38" s="55">
        <f>ROUND(0,2)</f>
        <v>0</v>
      </c>
      <c r="J38" s="56">
        <f>ROUND(I38*H38,2)</f>
        <v>0</v>
      </c>
      <c r="K38" s="57">
        <v>0.20999999999999999</v>
      </c>
      <c r="L38" s="58">
        <f>IF(ISNUMBER(K38),ROUND(J38*(K38+1),2),0)</f>
        <v>0</v>
      </c>
      <c r="M38" s="12"/>
      <c r="N38" s="2"/>
      <c r="O38" s="2"/>
      <c r="P38" s="2"/>
      <c r="Q38" s="33">
        <f>IF(ISNUMBER(K38),IF(H38&gt;0,IF(I38&gt;0,J38,0),0),0)</f>
        <v>0</v>
      </c>
      <c r="R38" s="27">
        <f>IF(ISNUMBER(K38)=FALSE,J38,0)</f>
        <v>0</v>
      </c>
    </row>
    <row r="39">
      <c r="A39" s="9"/>
      <c r="B39" s="48" t="s">
        <v>48</v>
      </c>
      <c r="C39" s="1"/>
      <c r="D39" s="1"/>
      <c r="E39" s="49" t="s">
        <v>63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50</v>
      </c>
      <c r="C40" s="51"/>
      <c r="D40" s="51"/>
      <c r="E40" s="52" t="s">
        <v>51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6</v>
      </c>
      <c r="C41" s="42" t="s">
        <v>64</v>
      </c>
      <c r="D41" s="42" t="s">
        <v>7</v>
      </c>
      <c r="E41" s="42" t="s">
        <v>65</v>
      </c>
      <c r="F41" s="42" t="s">
        <v>7</v>
      </c>
      <c r="G41" s="43" t="s">
        <v>47</v>
      </c>
      <c r="H41" s="54">
        <v>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48</v>
      </c>
      <c r="C42" s="1"/>
      <c r="D42" s="1"/>
      <c r="E42" s="49" t="s">
        <v>66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 thickBot="1">
      <c r="A43" s="9"/>
      <c r="B43" s="50" t="s">
        <v>50</v>
      </c>
      <c r="C43" s="51"/>
      <c r="D43" s="51"/>
      <c r="E43" s="52" t="s">
        <v>51</v>
      </c>
      <c r="F43" s="51"/>
      <c r="G43" s="51"/>
      <c r="H43" s="53"/>
      <c r="I43" s="51"/>
      <c r="J43" s="53"/>
      <c r="K43" s="51"/>
      <c r="L43" s="51"/>
      <c r="M43" s="12"/>
      <c r="N43" s="2"/>
      <c r="O43" s="2"/>
      <c r="P43" s="2"/>
      <c r="Q43" s="2"/>
    </row>
    <row r="44" thickTop="1">
      <c r="A44" s="9"/>
      <c r="B44" s="41">
        <v>7</v>
      </c>
      <c r="C44" s="42" t="s">
        <v>67</v>
      </c>
      <c r="D44" s="42" t="s">
        <v>7</v>
      </c>
      <c r="E44" s="42" t="s">
        <v>68</v>
      </c>
      <c r="F44" s="42" t="s">
        <v>7</v>
      </c>
      <c r="G44" s="43" t="s">
        <v>69</v>
      </c>
      <c r="H44" s="54">
        <v>1</v>
      </c>
      <c r="I44" s="55">
        <f>ROUND(0,2)</f>
        <v>0</v>
      </c>
      <c r="J44" s="56">
        <f>ROUND(I44*H44,2)</f>
        <v>0</v>
      </c>
      <c r="K44" s="57">
        <v>0.20999999999999999</v>
      </c>
      <c r="L44" s="58">
        <f>IF(ISNUMBER(K44),ROUND(J44*(K44+1),2),0)</f>
        <v>0</v>
      </c>
      <c r="M44" s="12"/>
      <c r="N44" s="2"/>
      <c r="O44" s="2"/>
      <c r="P44" s="2"/>
      <c r="Q44" s="33">
        <f>IF(ISNUMBER(K44),IF(H44&gt;0,IF(I44&gt;0,J44,0),0),0)</f>
        <v>0</v>
      </c>
      <c r="R44" s="27">
        <f>IF(ISNUMBER(K44)=FALSE,J44,0)</f>
        <v>0</v>
      </c>
    </row>
    <row r="45">
      <c r="A45" s="9"/>
      <c r="B45" s="48" t="s">
        <v>48</v>
      </c>
      <c r="C45" s="1"/>
      <c r="D45" s="1"/>
      <c r="E45" s="49" t="s">
        <v>70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 thickBot="1">
      <c r="A46" s="9"/>
      <c r="B46" s="50" t="s">
        <v>50</v>
      </c>
      <c r="C46" s="51"/>
      <c r="D46" s="51"/>
      <c r="E46" s="52" t="s">
        <v>51</v>
      </c>
      <c r="F46" s="51"/>
      <c r="G46" s="51"/>
      <c r="H46" s="53"/>
      <c r="I46" s="51"/>
      <c r="J46" s="53"/>
      <c r="K46" s="51"/>
      <c r="L46" s="51"/>
      <c r="M46" s="12"/>
      <c r="N46" s="2"/>
      <c r="O46" s="2"/>
      <c r="P46" s="2"/>
      <c r="Q46" s="2"/>
    </row>
    <row r="47" thickTop="1" thickBot="1" ht="25" customHeight="1">
      <c r="A47" s="9"/>
      <c r="B47" s="1"/>
      <c r="C47" s="59">
        <v>0</v>
      </c>
      <c r="D47" s="1"/>
      <c r="E47" s="60" t="s">
        <v>35</v>
      </c>
      <c r="F47" s="1"/>
      <c r="G47" s="61" t="s">
        <v>71</v>
      </c>
      <c r="H47" s="62">
        <f>J26+J29+J32+J35+J38+J41+J44</f>
        <v>0</v>
      </c>
      <c r="I47" s="61" t="s">
        <v>72</v>
      </c>
      <c r="J47" s="63">
        <f>(L47-H47)</f>
        <v>0</v>
      </c>
      <c r="K47" s="61" t="s">
        <v>73</v>
      </c>
      <c r="L47" s="64">
        <f>L26+L29+L32+L35+L38+L41+L44</f>
        <v>0</v>
      </c>
      <c r="M47" s="12"/>
      <c r="N47" s="2"/>
      <c r="O47" s="2"/>
      <c r="P47" s="2"/>
      <c r="Q47" s="33">
        <f>0+Q26+Q29+Q32+Q35+Q38+Q41+Q44</f>
        <v>0</v>
      </c>
      <c r="R47" s="27">
        <f>0+R26+R29+R32+R35+R38+R41+R44</f>
        <v>0</v>
      </c>
      <c r="S47" s="65">
        <f>Q47*(1+J47)+R47</f>
        <v>0</v>
      </c>
    </row>
    <row r="48" thickTop="1" thickBot="1" ht="25" customHeight="1">
      <c r="A48" s="9"/>
      <c r="B48" s="66"/>
      <c r="C48" s="66"/>
      <c r="D48" s="66"/>
      <c r="E48" s="67"/>
      <c r="F48" s="66"/>
      <c r="G48" s="68" t="s">
        <v>74</v>
      </c>
      <c r="H48" s="69">
        <f>J26+J29+J32+J35+J38+J41+J44</f>
        <v>0</v>
      </c>
      <c r="I48" s="68" t="s">
        <v>75</v>
      </c>
      <c r="J48" s="70">
        <f>0+J47</f>
        <v>0</v>
      </c>
      <c r="K48" s="68" t="s">
        <v>76</v>
      </c>
      <c r="L48" s="71">
        <f>L26+L29+L32+L35+L38+L41+L44</f>
        <v>0</v>
      </c>
      <c r="M48" s="12"/>
      <c r="N48" s="2"/>
      <c r="O48" s="2"/>
      <c r="P48" s="2"/>
      <c r="Q48" s="2"/>
    </row>
    <row r="49">
      <c r="A49" s="13"/>
      <c r="B49" s="4"/>
      <c r="C49" s="4"/>
      <c r="D49" s="4"/>
      <c r="E49" s="4"/>
      <c r="F49" s="4"/>
      <c r="G49" s="4"/>
      <c r="H49" s="72"/>
      <c r="I49" s="4"/>
      <c r="J49" s="72"/>
      <c r="K49" s="4"/>
      <c r="L49" s="4"/>
      <c r="M49" s="14"/>
      <c r="N49" s="2"/>
      <c r="O49" s="2"/>
      <c r="P49" s="2"/>
      <c r="Q49" s="2"/>
    </row>
    <row r="5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2"/>
      <c r="O50" s="2"/>
      <c r="P50" s="2"/>
      <c r="Q50" s="2"/>
    </row>
  </sheetData>
  <mergeCells count="2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33:D33"/>
    <mergeCell ref="B34:D34"/>
    <mergeCell ref="B36:D36"/>
    <mergeCell ref="B37:D37"/>
    <mergeCell ref="B39:D39"/>
    <mergeCell ref="B40:D40"/>
    <mergeCell ref="B42:D42"/>
    <mergeCell ref="B43:D43"/>
    <mergeCell ref="B45:D45"/>
    <mergeCell ref="B46:D46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H30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77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L30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AVERAGE(J29)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H30</f>
        <v>0</v>
      </c>
      <c r="L20" s="38">
        <f>L30</f>
        <v>0</v>
      </c>
      <c r="M20" s="12"/>
      <c r="N20" s="2"/>
      <c r="O20" s="2"/>
      <c r="P20" s="2"/>
      <c r="Q20" s="2"/>
      <c r="S20" s="27">
        <f>S29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37</v>
      </c>
      <c r="C24" s="34" t="s">
        <v>33</v>
      </c>
      <c r="D24" s="34" t="s">
        <v>38</v>
      </c>
      <c r="E24" s="34" t="s">
        <v>34</v>
      </c>
      <c r="F24" s="34" t="s">
        <v>39</v>
      </c>
      <c r="G24" s="35" t="s">
        <v>40</v>
      </c>
      <c r="H24" s="22" t="s">
        <v>41</v>
      </c>
      <c r="I24" s="22" t="s">
        <v>42</v>
      </c>
      <c r="J24" s="22" t="s">
        <v>17</v>
      </c>
      <c r="K24" s="35" t="s">
        <v>43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39" t="s">
        <v>44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78</v>
      </c>
      <c r="D26" s="42" t="s">
        <v>7</v>
      </c>
      <c r="E26" s="42" t="s">
        <v>79</v>
      </c>
      <c r="F26" s="42" t="s">
        <v>7</v>
      </c>
      <c r="G26" s="43" t="s">
        <v>47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48</v>
      </c>
      <c r="C27" s="1"/>
      <c r="D27" s="1"/>
      <c r="E27" s="49" t="s">
        <v>80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 thickBot="1">
      <c r="A28" s="9"/>
      <c r="B28" s="50" t="s">
        <v>50</v>
      </c>
      <c r="C28" s="51"/>
      <c r="D28" s="51"/>
      <c r="E28" s="52" t="s">
        <v>51</v>
      </c>
      <c r="F28" s="51"/>
      <c r="G28" s="51"/>
      <c r="H28" s="53"/>
      <c r="I28" s="51"/>
      <c r="J28" s="53"/>
      <c r="K28" s="51"/>
      <c r="L28" s="51"/>
      <c r="M28" s="12"/>
      <c r="N28" s="2"/>
      <c r="O28" s="2"/>
      <c r="P28" s="2"/>
      <c r="Q28" s="2"/>
    </row>
    <row r="29" thickTop="1" thickBot="1" ht="25" customHeight="1">
      <c r="A29" s="9"/>
      <c r="B29" s="1"/>
      <c r="C29" s="59">
        <v>0</v>
      </c>
      <c r="D29" s="1"/>
      <c r="E29" s="60" t="s">
        <v>35</v>
      </c>
      <c r="F29" s="1"/>
      <c r="G29" s="61" t="s">
        <v>71</v>
      </c>
      <c r="H29" s="62">
        <f>0+J26</f>
        <v>0</v>
      </c>
      <c r="I29" s="61" t="s">
        <v>72</v>
      </c>
      <c r="J29" s="63">
        <f>(L29-H29)</f>
        <v>0</v>
      </c>
      <c r="K29" s="61" t="s">
        <v>73</v>
      </c>
      <c r="L29" s="64">
        <f>0+L26</f>
        <v>0</v>
      </c>
      <c r="M29" s="12"/>
      <c r="N29" s="2"/>
      <c r="O29" s="2"/>
      <c r="P29" s="2"/>
      <c r="Q29" s="33">
        <f>0+Q26</f>
        <v>0</v>
      </c>
      <c r="R29" s="27">
        <f>0+R26</f>
        <v>0</v>
      </c>
      <c r="S29" s="65">
        <f>Q29*(1+J29)+R29</f>
        <v>0</v>
      </c>
    </row>
    <row r="30" thickTop="1" thickBot="1" ht="25" customHeight="1">
      <c r="A30" s="9"/>
      <c r="B30" s="66"/>
      <c r="C30" s="66"/>
      <c r="D30" s="66"/>
      <c r="E30" s="67"/>
      <c r="F30" s="66"/>
      <c r="G30" s="68" t="s">
        <v>74</v>
      </c>
      <c r="H30" s="69">
        <f>0+J26</f>
        <v>0</v>
      </c>
      <c r="I30" s="68" t="s">
        <v>75</v>
      </c>
      <c r="J30" s="70">
        <f>0+J29</f>
        <v>0</v>
      </c>
      <c r="K30" s="68" t="s">
        <v>76</v>
      </c>
      <c r="L30" s="71">
        <f>0+L26</f>
        <v>0</v>
      </c>
      <c r="M30" s="12"/>
      <c r="N30" s="2"/>
      <c r="O30" s="2"/>
      <c r="P30" s="2"/>
      <c r="Q30" s="2"/>
    </row>
    <row r="31">
      <c r="A31" s="13"/>
      <c r="B31" s="4"/>
      <c r="C31" s="4"/>
      <c r="D31" s="4"/>
      <c r="E31" s="4"/>
      <c r="F31" s="4"/>
      <c r="G31" s="4"/>
      <c r="H31" s="72"/>
      <c r="I31" s="4"/>
      <c r="J31" s="72"/>
      <c r="K31" s="4"/>
      <c r="L31" s="4"/>
      <c r="M31" s="14"/>
      <c r="N31" s="2"/>
      <c r="O31" s="2"/>
      <c r="P31" s="2"/>
      <c r="Q31" s="2"/>
    </row>
    <row r="3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2"/>
      <c r="O32" s="2"/>
      <c r="P32" s="2"/>
      <c r="Q32" s="2"/>
    </row>
  </sheetData>
  <mergeCells count="1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H60+H126+H150+H168+H195+H231+H246+H267+H282+H360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81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L60+L126+L150+L168+L195+L231+L246+L267+L282+L360</f>
        <v>0</v>
      </c>
      <c r="K11" s="1"/>
      <c r="L11" s="1"/>
      <c r="M11" s="12"/>
      <c r="N11" s="2"/>
      <c r="O11" s="2"/>
      <c r="P11" s="2"/>
      <c r="Q11" s="33">
        <f>IF(SUM(K20:K29)&gt;0,ROUND(SUM(S20:S29)/SUM(K20:K29)-1,8),0)</f>
        <v>0</v>
      </c>
      <c r="R11" s="27">
        <f>AVERAGE(J59,J125,J149,J167,J194,J230,J245,J266,J281,J359)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H60</f>
        <v>0</v>
      </c>
      <c r="L20" s="38">
        <f>L60</f>
        <v>0</v>
      </c>
      <c r="M20" s="12"/>
      <c r="N20" s="2"/>
      <c r="O20" s="2"/>
      <c r="P20" s="2"/>
      <c r="Q20" s="2"/>
      <c r="S20" s="27">
        <f>S59</f>
        <v>0</v>
      </c>
    </row>
    <row r="21">
      <c r="A21" s="9"/>
      <c r="B21" s="36">
        <v>1</v>
      </c>
      <c r="C21" s="1"/>
      <c r="D21" s="1"/>
      <c r="E21" s="37" t="s">
        <v>82</v>
      </c>
      <c r="F21" s="1"/>
      <c r="G21" s="1"/>
      <c r="H21" s="1"/>
      <c r="I21" s="1"/>
      <c r="J21" s="1"/>
      <c r="K21" s="38">
        <f>H126</f>
        <v>0</v>
      </c>
      <c r="L21" s="38">
        <f>L126</f>
        <v>0</v>
      </c>
      <c r="M21" s="12"/>
      <c r="N21" s="2"/>
      <c r="O21" s="2"/>
      <c r="P21" s="2"/>
      <c r="Q21" s="2"/>
      <c r="S21" s="27">
        <f>S125</f>
        <v>0</v>
      </c>
    </row>
    <row r="22">
      <c r="A22" s="9"/>
      <c r="B22" s="36">
        <v>2</v>
      </c>
      <c r="C22" s="1"/>
      <c r="D22" s="1"/>
      <c r="E22" s="37" t="s">
        <v>83</v>
      </c>
      <c r="F22" s="1"/>
      <c r="G22" s="1"/>
      <c r="H22" s="1"/>
      <c r="I22" s="1"/>
      <c r="J22" s="1"/>
      <c r="K22" s="38">
        <f>H150</f>
        <v>0</v>
      </c>
      <c r="L22" s="38">
        <f>L150</f>
        <v>0</v>
      </c>
      <c r="M22" s="12"/>
      <c r="N22" s="2"/>
      <c r="O22" s="2"/>
      <c r="P22" s="2"/>
      <c r="Q22" s="2"/>
      <c r="S22" s="27">
        <f>S149</f>
        <v>0</v>
      </c>
    </row>
    <row r="23">
      <c r="A23" s="9"/>
      <c r="B23" s="36">
        <v>3</v>
      </c>
      <c r="C23" s="1"/>
      <c r="D23" s="1"/>
      <c r="E23" s="37" t="s">
        <v>84</v>
      </c>
      <c r="F23" s="1"/>
      <c r="G23" s="1"/>
      <c r="H23" s="1"/>
      <c r="I23" s="1"/>
      <c r="J23" s="1"/>
      <c r="K23" s="38">
        <f>H168</f>
        <v>0</v>
      </c>
      <c r="L23" s="38">
        <f>L168</f>
        <v>0</v>
      </c>
      <c r="M23" s="12"/>
      <c r="N23" s="2"/>
      <c r="O23" s="2"/>
      <c r="P23" s="2"/>
      <c r="Q23" s="2"/>
      <c r="S23" s="27">
        <f>S167</f>
        <v>0</v>
      </c>
    </row>
    <row r="24">
      <c r="A24" s="9"/>
      <c r="B24" s="36">
        <v>4</v>
      </c>
      <c r="C24" s="1"/>
      <c r="D24" s="1"/>
      <c r="E24" s="37" t="s">
        <v>85</v>
      </c>
      <c r="F24" s="1"/>
      <c r="G24" s="1"/>
      <c r="H24" s="1"/>
      <c r="I24" s="1"/>
      <c r="J24" s="1"/>
      <c r="K24" s="38">
        <f>H195</f>
        <v>0</v>
      </c>
      <c r="L24" s="38">
        <f>L195</f>
        <v>0</v>
      </c>
      <c r="M24" s="12"/>
      <c r="N24" s="2"/>
      <c r="O24" s="2"/>
      <c r="P24" s="2"/>
      <c r="Q24" s="2"/>
      <c r="S24" s="27">
        <f>S194</f>
        <v>0</v>
      </c>
    </row>
    <row r="25">
      <c r="A25" s="9"/>
      <c r="B25" s="36">
        <v>5</v>
      </c>
      <c r="C25" s="1"/>
      <c r="D25" s="1"/>
      <c r="E25" s="37" t="s">
        <v>86</v>
      </c>
      <c r="F25" s="1"/>
      <c r="G25" s="1"/>
      <c r="H25" s="1"/>
      <c r="I25" s="1"/>
      <c r="J25" s="1"/>
      <c r="K25" s="38">
        <f>H231</f>
        <v>0</v>
      </c>
      <c r="L25" s="38">
        <f>L231</f>
        <v>0</v>
      </c>
      <c r="M25" s="73"/>
      <c r="N25" s="2"/>
      <c r="O25" s="2"/>
      <c r="P25" s="2"/>
      <c r="Q25" s="2"/>
      <c r="S25" s="27">
        <f>S230</f>
        <v>0</v>
      </c>
    </row>
    <row r="26">
      <c r="A26" s="9"/>
      <c r="B26" s="36">
        <v>6</v>
      </c>
      <c r="C26" s="1"/>
      <c r="D26" s="1"/>
      <c r="E26" s="37" t="s">
        <v>87</v>
      </c>
      <c r="F26" s="1"/>
      <c r="G26" s="1"/>
      <c r="H26" s="1"/>
      <c r="I26" s="1"/>
      <c r="J26" s="1"/>
      <c r="K26" s="38">
        <f>H246</f>
        <v>0</v>
      </c>
      <c r="L26" s="38">
        <f>L246</f>
        <v>0</v>
      </c>
      <c r="M26" s="73"/>
      <c r="N26" s="2"/>
      <c r="O26" s="2"/>
      <c r="P26" s="2"/>
      <c r="Q26" s="2"/>
      <c r="S26" s="27">
        <f>S245</f>
        <v>0</v>
      </c>
    </row>
    <row r="27">
      <c r="A27" s="9"/>
      <c r="B27" s="36">
        <v>7</v>
      </c>
      <c r="C27" s="1"/>
      <c r="D27" s="1"/>
      <c r="E27" s="37" t="s">
        <v>88</v>
      </c>
      <c r="F27" s="1"/>
      <c r="G27" s="1"/>
      <c r="H27" s="1"/>
      <c r="I27" s="1"/>
      <c r="J27" s="1"/>
      <c r="K27" s="38">
        <f>H267</f>
        <v>0</v>
      </c>
      <c r="L27" s="38">
        <f>L267</f>
        <v>0</v>
      </c>
      <c r="M27" s="73"/>
      <c r="N27" s="2"/>
      <c r="O27" s="2"/>
      <c r="P27" s="2"/>
      <c r="Q27" s="2"/>
      <c r="S27" s="27">
        <f>S266</f>
        <v>0</v>
      </c>
    </row>
    <row r="28">
      <c r="A28" s="9"/>
      <c r="B28" s="36">
        <v>8</v>
      </c>
      <c r="C28" s="1"/>
      <c r="D28" s="1"/>
      <c r="E28" s="37" t="s">
        <v>89</v>
      </c>
      <c r="F28" s="1"/>
      <c r="G28" s="1"/>
      <c r="H28" s="1"/>
      <c r="I28" s="1"/>
      <c r="J28" s="1"/>
      <c r="K28" s="38">
        <f>H282</f>
        <v>0</v>
      </c>
      <c r="L28" s="38">
        <f>L282</f>
        <v>0</v>
      </c>
      <c r="M28" s="73"/>
      <c r="N28" s="2"/>
      <c r="O28" s="2"/>
      <c r="P28" s="2"/>
      <c r="Q28" s="2"/>
      <c r="S28" s="27">
        <f>S281</f>
        <v>0</v>
      </c>
    </row>
    <row r="29">
      <c r="A29" s="9"/>
      <c r="B29" s="36">
        <v>9</v>
      </c>
      <c r="C29" s="1"/>
      <c r="D29" s="1"/>
      <c r="E29" s="37" t="s">
        <v>90</v>
      </c>
      <c r="F29" s="1"/>
      <c r="G29" s="1"/>
      <c r="H29" s="1"/>
      <c r="I29" s="1"/>
      <c r="J29" s="1"/>
      <c r="K29" s="38">
        <f>H360</f>
        <v>0</v>
      </c>
      <c r="L29" s="38">
        <f>L360</f>
        <v>0</v>
      </c>
      <c r="M29" s="73"/>
      <c r="N29" s="2"/>
      <c r="O29" s="2"/>
      <c r="P29" s="2"/>
      <c r="Q29" s="2"/>
      <c r="S29" s="27">
        <f>S359</f>
        <v>0</v>
      </c>
    </row>
    <row r="30">
      <c r="A30" s="13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74"/>
      <c r="N30" s="2"/>
      <c r="O30" s="2"/>
      <c r="P30" s="2"/>
      <c r="Q30" s="2"/>
    </row>
    <row r="31" ht="14" customHeight="1">
      <c r="A31" s="4"/>
      <c r="B31" s="28" t="s">
        <v>36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2"/>
      <c r="N31" s="2"/>
      <c r="O31" s="2"/>
      <c r="P31" s="2"/>
      <c r="Q31" s="2"/>
    </row>
    <row r="32" ht="18" customHeight="1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5"/>
      <c r="N32" s="2"/>
      <c r="O32" s="2"/>
      <c r="P32" s="2"/>
      <c r="Q32" s="2"/>
    </row>
    <row r="33" ht="18" customHeight="1">
      <c r="A33" s="9"/>
      <c r="B33" s="34" t="s">
        <v>37</v>
      </c>
      <c r="C33" s="34" t="s">
        <v>33</v>
      </c>
      <c r="D33" s="34" t="s">
        <v>38</v>
      </c>
      <c r="E33" s="34" t="s">
        <v>34</v>
      </c>
      <c r="F33" s="34" t="s">
        <v>39</v>
      </c>
      <c r="G33" s="35" t="s">
        <v>40</v>
      </c>
      <c r="H33" s="22" t="s">
        <v>41</v>
      </c>
      <c r="I33" s="22" t="s">
        <v>42</v>
      </c>
      <c r="J33" s="22" t="s">
        <v>17</v>
      </c>
      <c r="K33" s="35" t="s">
        <v>43</v>
      </c>
      <c r="L33" s="22" t="s">
        <v>18</v>
      </c>
      <c r="M33" s="73"/>
      <c r="N33" s="2"/>
      <c r="O33" s="2"/>
      <c r="P33" s="2"/>
      <c r="Q33" s="2"/>
    </row>
    <row r="34" ht="40" customHeight="1">
      <c r="A34" s="9"/>
      <c r="B34" s="39" t="s">
        <v>44</v>
      </c>
      <c r="C34" s="1"/>
      <c r="D34" s="1"/>
      <c r="E34" s="1"/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1">
        <v>1</v>
      </c>
      <c r="C35" s="42" t="s">
        <v>91</v>
      </c>
      <c r="D35" s="42" t="s">
        <v>92</v>
      </c>
      <c r="E35" s="42" t="s">
        <v>93</v>
      </c>
      <c r="F35" s="42" t="s">
        <v>7</v>
      </c>
      <c r="G35" s="43" t="s">
        <v>94</v>
      </c>
      <c r="H35" s="44">
        <v>184.91399999999999</v>
      </c>
      <c r="I35" s="25">
        <f>ROUND(0,2)</f>
        <v>0</v>
      </c>
      <c r="J35" s="45">
        <f>ROUND(I35*H35,2)</f>
        <v>0</v>
      </c>
      <c r="K35" s="46">
        <v>0.20999999999999999</v>
      </c>
      <c r="L35" s="47">
        <f>IF(ISNUMBER(K35),ROUND(J35*(K35+1),2),0)</f>
        <v>0</v>
      </c>
      <c r="M35" s="12"/>
      <c r="N35" s="2"/>
      <c r="O35" s="2"/>
      <c r="P35" s="2"/>
      <c r="Q35" s="33">
        <f>IF(ISNUMBER(K35),IF(H35&gt;0,IF(I35&gt;0,J35,0),0),0)</f>
        <v>0</v>
      </c>
      <c r="R35" s="27">
        <f>IF(ISNUMBER(K35)=FALSE,J35,0)</f>
        <v>0</v>
      </c>
    </row>
    <row r="36">
      <c r="A36" s="9"/>
      <c r="B36" s="48" t="s">
        <v>48</v>
      </c>
      <c r="C36" s="1"/>
      <c r="D36" s="1"/>
      <c r="E36" s="49" t="s">
        <v>95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 thickBot="1">
      <c r="A37" s="9"/>
      <c r="B37" s="50" t="s">
        <v>50</v>
      </c>
      <c r="C37" s="51"/>
      <c r="D37" s="51"/>
      <c r="E37" s="52" t="s">
        <v>96</v>
      </c>
      <c r="F37" s="51"/>
      <c r="G37" s="51"/>
      <c r="H37" s="53"/>
      <c r="I37" s="51"/>
      <c r="J37" s="53"/>
      <c r="K37" s="51"/>
      <c r="L37" s="51"/>
      <c r="M37" s="12"/>
      <c r="N37" s="2"/>
      <c r="O37" s="2"/>
      <c r="P37" s="2"/>
      <c r="Q37" s="2"/>
    </row>
    <row r="38" thickTop="1">
      <c r="A38" s="9"/>
      <c r="B38" s="41">
        <v>2</v>
      </c>
      <c r="C38" s="42" t="s">
        <v>91</v>
      </c>
      <c r="D38" s="42" t="s">
        <v>97</v>
      </c>
      <c r="E38" s="42" t="s">
        <v>93</v>
      </c>
      <c r="F38" s="42" t="s">
        <v>7</v>
      </c>
      <c r="G38" s="43" t="s">
        <v>94</v>
      </c>
      <c r="H38" s="54">
        <v>41.25</v>
      </c>
      <c r="I38" s="55">
        <f>ROUND(0,2)</f>
        <v>0</v>
      </c>
      <c r="J38" s="56">
        <f>ROUND(I38*H38,2)</f>
        <v>0</v>
      </c>
      <c r="K38" s="57">
        <v>0.20999999999999999</v>
      </c>
      <c r="L38" s="58">
        <f>IF(ISNUMBER(K38),ROUND(J38*(K38+1),2),0)</f>
        <v>0</v>
      </c>
      <c r="M38" s="12"/>
      <c r="N38" s="2"/>
      <c r="O38" s="2"/>
      <c r="P38" s="2"/>
      <c r="Q38" s="33">
        <f>IF(ISNUMBER(K38),IF(H38&gt;0,IF(I38&gt;0,J38,0),0),0)</f>
        <v>0</v>
      </c>
      <c r="R38" s="27">
        <f>IF(ISNUMBER(K38)=FALSE,J38,0)</f>
        <v>0</v>
      </c>
    </row>
    <row r="39">
      <c r="A39" s="9"/>
      <c r="B39" s="48" t="s">
        <v>48</v>
      </c>
      <c r="C39" s="1"/>
      <c r="D39" s="1"/>
      <c r="E39" s="49" t="s">
        <v>98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50</v>
      </c>
      <c r="C40" s="51"/>
      <c r="D40" s="51"/>
      <c r="E40" s="52" t="s">
        <v>99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3</v>
      </c>
      <c r="C41" s="42" t="s">
        <v>91</v>
      </c>
      <c r="D41" s="42" t="s">
        <v>100</v>
      </c>
      <c r="E41" s="42" t="s">
        <v>93</v>
      </c>
      <c r="F41" s="42" t="s">
        <v>7</v>
      </c>
      <c r="G41" s="43" t="s">
        <v>94</v>
      </c>
      <c r="H41" s="54">
        <v>45.100000000000001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48</v>
      </c>
      <c r="C42" s="1"/>
      <c r="D42" s="1"/>
      <c r="E42" s="49" t="s">
        <v>101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 thickBot="1">
      <c r="A43" s="9"/>
      <c r="B43" s="50" t="s">
        <v>50</v>
      </c>
      <c r="C43" s="51"/>
      <c r="D43" s="51"/>
      <c r="E43" s="52" t="s">
        <v>102</v>
      </c>
      <c r="F43" s="51"/>
      <c r="G43" s="51"/>
      <c r="H43" s="53"/>
      <c r="I43" s="51"/>
      <c r="J43" s="53"/>
      <c r="K43" s="51"/>
      <c r="L43" s="51"/>
      <c r="M43" s="12"/>
      <c r="N43" s="2"/>
      <c r="O43" s="2"/>
      <c r="P43" s="2"/>
      <c r="Q43" s="2"/>
    </row>
    <row r="44" thickTop="1">
      <c r="A44" s="9"/>
      <c r="B44" s="41">
        <v>4</v>
      </c>
      <c r="C44" s="42" t="s">
        <v>91</v>
      </c>
      <c r="D44" s="42" t="s">
        <v>103</v>
      </c>
      <c r="E44" s="42" t="s">
        <v>93</v>
      </c>
      <c r="F44" s="42" t="s">
        <v>7</v>
      </c>
      <c r="G44" s="43" t="s">
        <v>94</v>
      </c>
      <c r="H44" s="54">
        <v>25.177</v>
      </c>
      <c r="I44" s="55">
        <f>ROUND(0,2)</f>
        <v>0</v>
      </c>
      <c r="J44" s="56">
        <f>ROUND(I44*H44,2)</f>
        <v>0</v>
      </c>
      <c r="K44" s="57">
        <v>0.20999999999999999</v>
      </c>
      <c r="L44" s="58">
        <f>IF(ISNUMBER(K44),ROUND(J44*(K44+1),2),0)</f>
        <v>0</v>
      </c>
      <c r="M44" s="12"/>
      <c r="N44" s="2"/>
      <c r="O44" s="2"/>
      <c r="P44" s="2"/>
      <c r="Q44" s="33">
        <f>IF(ISNUMBER(K44),IF(H44&gt;0,IF(I44&gt;0,J44,0),0),0)</f>
        <v>0</v>
      </c>
      <c r="R44" s="27">
        <f>IF(ISNUMBER(K44)=FALSE,J44,0)</f>
        <v>0</v>
      </c>
    </row>
    <row r="45">
      <c r="A45" s="9"/>
      <c r="B45" s="48" t="s">
        <v>48</v>
      </c>
      <c r="C45" s="1"/>
      <c r="D45" s="1"/>
      <c r="E45" s="49" t="s">
        <v>104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 thickBot="1">
      <c r="A46" s="9"/>
      <c r="B46" s="50" t="s">
        <v>50</v>
      </c>
      <c r="C46" s="51"/>
      <c r="D46" s="51"/>
      <c r="E46" s="52" t="s">
        <v>105</v>
      </c>
      <c r="F46" s="51"/>
      <c r="G46" s="51"/>
      <c r="H46" s="53"/>
      <c r="I46" s="51"/>
      <c r="J46" s="53"/>
      <c r="K46" s="51"/>
      <c r="L46" s="51"/>
      <c r="M46" s="12"/>
      <c r="N46" s="2"/>
      <c r="O46" s="2"/>
      <c r="P46" s="2"/>
      <c r="Q46" s="2"/>
    </row>
    <row r="47" thickTop="1">
      <c r="A47" s="9"/>
      <c r="B47" s="41">
        <v>5</v>
      </c>
      <c r="C47" s="42" t="s">
        <v>91</v>
      </c>
      <c r="D47" s="42" t="s">
        <v>106</v>
      </c>
      <c r="E47" s="42" t="s">
        <v>93</v>
      </c>
      <c r="F47" s="42" t="s">
        <v>7</v>
      </c>
      <c r="G47" s="43" t="s">
        <v>94</v>
      </c>
      <c r="H47" s="54">
        <v>4.7999999999999998</v>
      </c>
      <c r="I47" s="55">
        <f>ROUND(0,2)</f>
        <v>0</v>
      </c>
      <c r="J47" s="56">
        <f>ROUND(I47*H47,2)</f>
        <v>0</v>
      </c>
      <c r="K47" s="57">
        <v>0.20999999999999999</v>
      </c>
      <c r="L47" s="58">
        <f>IF(ISNUMBER(K47),ROUND(J47*(K47+1),2),0)</f>
        <v>0</v>
      </c>
      <c r="M47" s="12"/>
      <c r="N47" s="2"/>
      <c r="O47" s="2"/>
      <c r="P47" s="2"/>
      <c r="Q47" s="33">
        <f>IF(ISNUMBER(K47),IF(H47&gt;0,IF(I47&gt;0,J47,0),0),0)</f>
        <v>0</v>
      </c>
      <c r="R47" s="27">
        <f>IF(ISNUMBER(K47)=FALSE,J47,0)</f>
        <v>0</v>
      </c>
    </row>
    <row r="48">
      <c r="A48" s="9"/>
      <c r="B48" s="48" t="s">
        <v>48</v>
      </c>
      <c r="C48" s="1"/>
      <c r="D48" s="1"/>
      <c r="E48" s="49" t="s">
        <v>107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thickBot="1">
      <c r="A49" s="9"/>
      <c r="B49" s="50" t="s">
        <v>50</v>
      </c>
      <c r="C49" s="51"/>
      <c r="D49" s="51"/>
      <c r="E49" s="52" t="s">
        <v>108</v>
      </c>
      <c r="F49" s="51"/>
      <c r="G49" s="51"/>
      <c r="H49" s="53"/>
      <c r="I49" s="51"/>
      <c r="J49" s="53"/>
      <c r="K49" s="51"/>
      <c r="L49" s="51"/>
      <c r="M49" s="12"/>
      <c r="N49" s="2"/>
      <c r="O49" s="2"/>
      <c r="P49" s="2"/>
      <c r="Q49" s="2"/>
    </row>
    <row r="50" thickTop="1">
      <c r="A50" s="9"/>
      <c r="B50" s="41">
        <v>6</v>
      </c>
      <c r="C50" s="42" t="s">
        <v>109</v>
      </c>
      <c r="D50" s="42" t="s">
        <v>7</v>
      </c>
      <c r="E50" s="42" t="s">
        <v>110</v>
      </c>
      <c r="F50" s="42" t="s">
        <v>7</v>
      </c>
      <c r="G50" s="43" t="s">
        <v>94</v>
      </c>
      <c r="H50" s="54">
        <v>0.33500000000000002</v>
      </c>
      <c r="I50" s="55">
        <f>ROUND(0,2)</f>
        <v>0</v>
      </c>
      <c r="J50" s="56">
        <f>ROUND(I50*H50,2)</f>
        <v>0</v>
      </c>
      <c r="K50" s="57">
        <v>0.20999999999999999</v>
      </c>
      <c r="L50" s="58">
        <f>IF(ISNUMBER(K50),ROUND(J50*(K50+1),2),0)</f>
        <v>0</v>
      </c>
      <c r="M50" s="12"/>
      <c r="N50" s="2"/>
      <c r="O50" s="2"/>
      <c r="P50" s="2"/>
      <c r="Q50" s="33">
        <f>IF(ISNUMBER(K50),IF(H50&gt;0,IF(I50&gt;0,J50,0),0),0)</f>
        <v>0</v>
      </c>
      <c r="R50" s="27">
        <f>IF(ISNUMBER(K50)=FALSE,J50,0)</f>
        <v>0</v>
      </c>
    </row>
    <row r="51">
      <c r="A51" s="9"/>
      <c r="B51" s="48" t="s">
        <v>48</v>
      </c>
      <c r="C51" s="1"/>
      <c r="D51" s="1"/>
      <c r="E51" s="49" t="s">
        <v>111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 thickBot="1">
      <c r="A52" s="9"/>
      <c r="B52" s="50" t="s">
        <v>50</v>
      </c>
      <c r="C52" s="51"/>
      <c r="D52" s="51"/>
      <c r="E52" s="52" t="s">
        <v>112</v>
      </c>
      <c r="F52" s="51"/>
      <c r="G52" s="51"/>
      <c r="H52" s="53"/>
      <c r="I52" s="51"/>
      <c r="J52" s="53"/>
      <c r="K52" s="51"/>
      <c r="L52" s="51"/>
      <c r="M52" s="12"/>
      <c r="N52" s="2"/>
      <c r="O52" s="2"/>
      <c r="P52" s="2"/>
      <c r="Q52" s="2"/>
    </row>
    <row r="53" thickTop="1">
      <c r="A53" s="9"/>
      <c r="B53" s="41">
        <v>7</v>
      </c>
      <c r="C53" s="42" t="s">
        <v>113</v>
      </c>
      <c r="D53" s="42" t="s">
        <v>7</v>
      </c>
      <c r="E53" s="42" t="s">
        <v>114</v>
      </c>
      <c r="F53" s="42" t="s">
        <v>7</v>
      </c>
      <c r="G53" s="43" t="s">
        <v>69</v>
      </c>
      <c r="H53" s="54">
        <v>1</v>
      </c>
      <c r="I53" s="55">
        <f>ROUND(0,2)</f>
        <v>0</v>
      </c>
      <c r="J53" s="56">
        <f>ROUND(I53*H53,2)</f>
        <v>0</v>
      </c>
      <c r="K53" s="57">
        <v>0.20999999999999999</v>
      </c>
      <c r="L53" s="58">
        <f>IF(ISNUMBER(K53),ROUND(J53*(K53+1),2),0)</f>
        <v>0</v>
      </c>
      <c r="M53" s="12"/>
      <c r="N53" s="2"/>
      <c r="O53" s="2"/>
      <c r="P53" s="2"/>
      <c r="Q53" s="33">
        <f>IF(ISNUMBER(K53),IF(H53&gt;0,IF(I53&gt;0,J53,0),0),0)</f>
        <v>0</v>
      </c>
      <c r="R53" s="27">
        <f>IF(ISNUMBER(K53)=FALSE,J53,0)</f>
        <v>0</v>
      </c>
    </row>
    <row r="54">
      <c r="A54" s="9"/>
      <c r="B54" s="48" t="s">
        <v>48</v>
      </c>
      <c r="C54" s="1"/>
      <c r="D54" s="1"/>
      <c r="E54" s="49" t="s">
        <v>7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50</v>
      </c>
      <c r="C55" s="51"/>
      <c r="D55" s="51"/>
      <c r="E55" s="52" t="s">
        <v>51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8</v>
      </c>
      <c r="C56" s="42" t="s">
        <v>115</v>
      </c>
      <c r="D56" s="42" t="s">
        <v>7</v>
      </c>
      <c r="E56" s="42" t="s">
        <v>116</v>
      </c>
      <c r="F56" s="42" t="s">
        <v>7</v>
      </c>
      <c r="G56" s="43" t="s">
        <v>69</v>
      </c>
      <c r="H56" s="54">
        <v>1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48</v>
      </c>
      <c r="C57" s="1"/>
      <c r="D57" s="1"/>
      <c r="E57" s="49" t="s">
        <v>117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 thickBot="1">
      <c r="A58" s="9"/>
      <c r="B58" s="50" t="s">
        <v>50</v>
      </c>
      <c r="C58" s="51"/>
      <c r="D58" s="51"/>
      <c r="E58" s="52" t="s">
        <v>51</v>
      </c>
      <c r="F58" s="51"/>
      <c r="G58" s="51"/>
      <c r="H58" s="53"/>
      <c r="I58" s="51"/>
      <c r="J58" s="53"/>
      <c r="K58" s="51"/>
      <c r="L58" s="51"/>
      <c r="M58" s="12"/>
      <c r="N58" s="2"/>
      <c r="O58" s="2"/>
      <c r="P58" s="2"/>
      <c r="Q58" s="2"/>
    </row>
    <row r="59" thickTop="1" thickBot="1" ht="25" customHeight="1">
      <c r="A59" s="9"/>
      <c r="B59" s="1"/>
      <c r="C59" s="59">
        <v>0</v>
      </c>
      <c r="D59" s="1"/>
      <c r="E59" s="60" t="s">
        <v>35</v>
      </c>
      <c r="F59" s="1"/>
      <c r="G59" s="61" t="s">
        <v>71</v>
      </c>
      <c r="H59" s="62">
        <f>J35+J38+J41+J44+J47+J50+J53+J56</f>
        <v>0</v>
      </c>
      <c r="I59" s="61" t="s">
        <v>72</v>
      </c>
      <c r="J59" s="63">
        <f>(L59-H59)</f>
        <v>0</v>
      </c>
      <c r="K59" s="61" t="s">
        <v>73</v>
      </c>
      <c r="L59" s="64">
        <f>L35+L38+L41+L44+L47+L50+L53+L56</f>
        <v>0</v>
      </c>
      <c r="M59" s="12"/>
      <c r="N59" s="2"/>
      <c r="O59" s="2"/>
      <c r="P59" s="2"/>
      <c r="Q59" s="33">
        <f>0+Q35+Q38+Q41+Q44+Q47+Q50+Q53+Q56</f>
        <v>0</v>
      </c>
      <c r="R59" s="27">
        <f>0+R35+R38+R41+R44+R47+R50+R53+R56</f>
        <v>0</v>
      </c>
      <c r="S59" s="65">
        <f>Q59*(1+J59)+R59</f>
        <v>0</v>
      </c>
    </row>
    <row r="60" thickTop="1" thickBot="1" ht="25" customHeight="1">
      <c r="A60" s="9"/>
      <c r="B60" s="66"/>
      <c r="C60" s="66"/>
      <c r="D60" s="66"/>
      <c r="E60" s="67"/>
      <c r="F60" s="66"/>
      <c r="G60" s="68" t="s">
        <v>74</v>
      </c>
      <c r="H60" s="69">
        <f>J35+J38+J41+J44+J47+J50+J53+J56</f>
        <v>0</v>
      </c>
      <c r="I60" s="68" t="s">
        <v>75</v>
      </c>
      <c r="J60" s="70">
        <f>0+J59</f>
        <v>0</v>
      </c>
      <c r="K60" s="68" t="s">
        <v>76</v>
      </c>
      <c r="L60" s="71">
        <f>L35+L38+L41+L44+L47+L50+L53+L56</f>
        <v>0</v>
      </c>
      <c r="M60" s="12"/>
      <c r="N60" s="2"/>
      <c r="O60" s="2"/>
      <c r="P60" s="2"/>
      <c r="Q60" s="2"/>
    </row>
    <row r="61" ht="40" customHeight="1">
      <c r="A61" s="9"/>
      <c r="B61" s="76" t="s">
        <v>118</v>
      </c>
      <c r="C61" s="1"/>
      <c r="D61" s="1"/>
      <c r="E61" s="1"/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1">
        <v>9</v>
      </c>
      <c r="C62" s="42" t="s">
        <v>119</v>
      </c>
      <c r="D62" s="42" t="s">
        <v>7</v>
      </c>
      <c r="E62" s="42" t="s">
        <v>120</v>
      </c>
      <c r="F62" s="42" t="s">
        <v>7</v>
      </c>
      <c r="G62" s="43" t="s">
        <v>121</v>
      </c>
      <c r="H62" s="44">
        <v>15</v>
      </c>
      <c r="I62" s="25">
        <f>ROUND(0,2)</f>
        <v>0</v>
      </c>
      <c r="J62" s="45">
        <f>ROUND(I62*H62,2)</f>
        <v>0</v>
      </c>
      <c r="K62" s="46">
        <v>0.20999999999999999</v>
      </c>
      <c r="L62" s="47">
        <f>IF(ISNUMBER(K62),ROUND(J62*(K62+1),2),0)</f>
        <v>0</v>
      </c>
      <c r="M62" s="12"/>
      <c r="N62" s="2"/>
      <c r="O62" s="2"/>
      <c r="P62" s="2"/>
      <c r="Q62" s="33">
        <f>IF(ISNUMBER(K62),IF(H62&gt;0,IF(I62&gt;0,J62,0),0),0)</f>
        <v>0</v>
      </c>
      <c r="R62" s="27">
        <f>IF(ISNUMBER(K62)=FALSE,J62,0)</f>
        <v>0</v>
      </c>
    </row>
    <row r="63">
      <c r="A63" s="9"/>
      <c r="B63" s="48" t="s">
        <v>48</v>
      </c>
      <c r="C63" s="1"/>
      <c r="D63" s="1"/>
      <c r="E63" s="49" t="s">
        <v>122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thickBot="1">
      <c r="A64" s="9"/>
      <c r="B64" s="50" t="s">
        <v>50</v>
      </c>
      <c r="C64" s="51"/>
      <c r="D64" s="51"/>
      <c r="E64" s="52" t="s">
        <v>123</v>
      </c>
      <c r="F64" s="51"/>
      <c r="G64" s="51"/>
      <c r="H64" s="53"/>
      <c r="I64" s="51"/>
      <c r="J64" s="53"/>
      <c r="K64" s="51"/>
      <c r="L64" s="51"/>
      <c r="M64" s="12"/>
      <c r="N64" s="2"/>
      <c r="O64" s="2"/>
      <c r="P64" s="2"/>
      <c r="Q64" s="2"/>
    </row>
    <row r="65" thickTop="1">
      <c r="A65" s="9"/>
      <c r="B65" s="41">
        <v>10</v>
      </c>
      <c r="C65" s="42" t="s">
        <v>124</v>
      </c>
      <c r="D65" s="42" t="s">
        <v>7</v>
      </c>
      <c r="E65" s="42" t="s">
        <v>125</v>
      </c>
      <c r="F65" s="42" t="s">
        <v>7</v>
      </c>
      <c r="G65" s="43" t="s">
        <v>69</v>
      </c>
      <c r="H65" s="54">
        <v>4</v>
      </c>
      <c r="I65" s="55">
        <f>ROUND(0,2)</f>
        <v>0</v>
      </c>
      <c r="J65" s="56">
        <f>ROUND(I65*H65,2)</f>
        <v>0</v>
      </c>
      <c r="K65" s="57">
        <v>0.20999999999999999</v>
      </c>
      <c r="L65" s="58">
        <f>IF(ISNUMBER(K65),ROUND(J65*(K65+1),2),0)</f>
        <v>0</v>
      </c>
      <c r="M65" s="12"/>
      <c r="N65" s="2"/>
      <c r="O65" s="2"/>
      <c r="P65" s="2"/>
      <c r="Q65" s="33">
        <f>IF(ISNUMBER(K65),IF(H65&gt;0,IF(I65&gt;0,J65,0),0),0)</f>
        <v>0</v>
      </c>
      <c r="R65" s="27">
        <f>IF(ISNUMBER(K65)=FALSE,J65,0)</f>
        <v>0</v>
      </c>
    </row>
    <row r="66">
      <c r="A66" s="9"/>
      <c r="B66" s="48" t="s">
        <v>48</v>
      </c>
      <c r="C66" s="1"/>
      <c r="D66" s="1"/>
      <c r="E66" s="49" t="s">
        <v>126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 thickBot="1">
      <c r="A67" s="9"/>
      <c r="B67" s="50" t="s">
        <v>50</v>
      </c>
      <c r="C67" s="51"/>
      <c r="D67" s="51"/>
      <c r="E67" s="52" t="s">
        <v>127</v>
      </c>
      <c r="F67" s="51"/>
      <c r="G67" s="51"/>
      <c r="H67" s="53"/>
      <c r="I67" s="51"/>
      <c r="J67" s="53"/>
      <c r="K67" s="51"/>
      <c r="L67" s="51"/>
      <c r="M67" s="12"/>
      <c r="N67" s="2"/>
      <c r="O67" s="2"/>
      <c r="P67" s="2"/>
      <c r="Q67" s="2"/>
    </row>
    <row r="68" thickTop="1">
      <c r="A68" s="9"/>
      <c r="B68" s="41">
        <v>11</v>
      </c>
      <c r="C68" s="42" t="s">
        <v>128</v>
      </c>
      <c r="D68" s="42" t="s">
        <v>7</v>
      </c>
      <c r="E68" s="42" t="s">
        <v>129</v>
      </c>
      <c r="F68" s="42" t="s">
        <v>7</v>
      </c>
      <c r="G68" s="43" t="s">
        <v>69</v>
      </c>
      <c r="H68" s="54">
        <v>2</v>
      </c>
      <c r="I68" s="55">
        <f>ROUND(0,2)</f>
        <v>0</v>
      </c>
      <c r="J68" s="56">
        <f>ROUND(I68*H68,2)</f>
        <v>0</v>
      </c>
      <c r="K68" s="57">
        <v>0.20999999999999999</v>
      </c>
      <c r="L68" s="58">
        <f>IF(ISNUMBER(K68),ROUND(J68*(K68+1),2),0)</f>
        <v>0</v>
      </c>
      <c r="M68" s="12"/>
      <c r="N68" s="2"/>
      <c r="O68" s="2"/>
      <c r="P68" s="2"/>
      <c r="Q68" s="33">
        <f>IF(ISNUMBER(K68),IF(H68&gt;0,IF(I68&gt;0,J68,0),0),0)</f>
        <v>0</v>
      </c>
      <c r="R68" s="27">
        <f>IF(ISNUMBER(K68)=FALSE,J68,0)</f>
        <v>0</v>
      </c>
    </row>
    <row r="69">
      <c r="A69" s="9"/>
      <c r="B69" s="48" t="s">
        <v>48</v>
      </c>
      <c r="C69" s="1"/>
      <c r="D69" s="1"/>
      <c r="E69" s="49" t="s">
        <v>126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 thickBot="1">
      <c r="A70" s="9"/>
      <c r="B70" s="50" t="s">
        <v>50</v>
      </c>
      <c r="C70" s="51"/>
      <c r="D70" s="51"/>
      <c r="E70" s="52" t="s">
        <v>130</v>
      </c>
      <c r="F70" s="51"/>
      <c r="G70" s="51"/>
      <c r="H70" s="53"/>
      <c r="I70" s="51"/>
      <c r="J70" s="53"/>
      <c r="K70" s="51"/>
      <c r="L70" s="51"/>
      <c r="M70" s="12"/>
      <c r="N70" s="2"/>
      <c r="O70" s="2"/>
      <c r="P70" s="2"/>
      <c r="Q70" s="2"/>
    </row>
    <row r="71" thickTop="1">
      <c r="A71" s="9"/>
      <c r="B71" s="41">
        <v>12</v>
      </c>
      <c r="C71" s="42" t="s">
        <v>131</v>
      </c>
      <c r="D71" s="42" t="s">
        <v>7</v>
      </c>
      <c r="E71" s="42" t="s">
        <v>132</v>
      </c>
      <c r="F71" s="42" t="s">
        <v>7</v>
      </c>
      <c r="G71" s="43" t="s">
        <v>133</v>
      </c>
      <c r="H71" s="54">
        <v>18.75</v>
      </c>
      <c r="I71" s="55">
        <f>ROUND(0,2)</f>
        <v>0</v>
      </c>
      <c r="J71" s="56">
        <f>ROUND(I71*H71,2)</f>
        <v>0</v>
      </c>
      <c r="K71" s="57">
        <v>0.20999999999999999</v>
      </c>
      <c r="L71" s="58">
        <f>IF(ISNUMBER(K71),ROUND(J71*(K71+1),2),0)</f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>
      <c r="A72" s="9"/>
      <c r="B72" s="48" t="s">
        <v>48</v>
      </c>
      <c r="C72" s="1"/>
      <c r="D72" s="1"/>
      <c r="E72" s="49" t="s">
        <v>134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 thickBot="1">
      <c r="A73" s="9"/>
      <c r="B73" s="50" t="s">
        <v>50</v>
      </c>
      <c r="C73" s="51"/>
      <c r="D73" s="51"/>
      <c r="E73" s="52" t="s">
        <v>135</v>
      </c>
      <c r="F73" s="51"/>
      <c r="G73" s="51"/>
      <c r="H73" s="53"/>
      <c r="I73" s="51"/>
      <c r="J73" s="53"/>
      <c r="K73" s="51"/>
      <c r="L73" s="51"/>
      <c r="M73" s="12"/>
      <c r="N73" s="2"/>
      <c r="O73" s="2"/>
      <c r="P73" s="2"/>
      <c r="Q73" s="2"/>
    </row>
    <row r="74" thickTop="1">
      <c r="A74" s="9"/>
      <c r="B74" s="41">
        <v>13</v>
      </c>
      <c r="C74" s="42" t="s">
        <v>136</v>
      </c>
      <c r="D74" s="42" t="s">
        <v>7</v>
      </c>
      <c r="E74" s="42" t="s">
        <v>137</v>
      </c>
      <c r="F74" s="42" t="s">
        <v>7</v>
      </c>
      <c r="G74" s="43" t="s">
        <v>133</v>
      </c>
      <c r="H74" s="54">
        <v>20.5</v>
      </c>
      <c r="I74" s="55">
        <f>ROUND(0,2)</f>
        <v>0</v>
      </c>
      <c r="J74" s="56">
        <f>ROUND(I74*H74,2)</f>
        <v>0</v>
      </c>
      <c r="K74" s="57">
        <v>0.20999999999999999</v>
      </c>
      <c r="L74" s="58">
        <f>IF(ISNUMBER(K74),ROUND(J74*(K74+1),2),0)</f>
        <v>0</v>
      </c>
      <c r="M74" s="12"/>
      <c r="N74" s="2"/>
      <c r="O74" s="2"/>
      <c r="P74" s="2"/>
      <c r="Q74" s="33">
        <f>IF(ISNUMBER(K74),IF(H74&gt;0,IF(I74&gt;0,J74,0),0),0)</f>
        <v>0</v>
      </c>
      <c r="R74" s="27">
        <f>IF(ISNUMBER(K74)=FALSE,J74,0)</f>
        <v>0</v>
      </c>
    </row>
    <row r="75">
      <c r="A75" s="9"/>
      <c r="B75" s="48" t="s">
        <v>48</v>
      </c>
      <c r="C75" s="1"/>
      <c r="D75" s="1"/>
      <c r="E75" s="49" t="s">
        <v>138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 thickBot="1">
      <c r="A76" s="9"/>
      <c r="B76" s="50" t="s">
        <v>50</v>
      </c>
      <c r="C76" s="51"/>
      <c r="D76" s="51"/>
      <c r="E76" s="52" t="s">
        <v>139</v>
      </c>
      <c r="F76" s="51"/>
      <c r="G76" s="51"/>
      <c r="H76" s="53"/>
      <c r="I76" s="51"/>
      <c r="J76" s="53"/>
      <c r="K76" s="51"/>
      <c r="L76" s="51"/>
      <c r="M76" s="12"/>
      <c r="N76" s="2"/>
      <c r="O76" s="2"/>
      <c r="P76" s="2"/>
      <c r="Q76" s="2"/>
    </row>
    <row r="77" thickTop="1">
      <c r="A77" s="9"/>
      <c r="B77" s="41">
        <v>14</v>
      </c>
      <c r="C77" s="42" t="s">
        <v>140</v>
      </c>
      <c r="D77" s="42" t="s">
        <v>7</v>
      </c>
      <c r="E77" s="42" t="s">
        <v>141</v>
      </c>
      <c r="F77" s="42" t="s">
        <v>7</v>
      </c>
      <c r="G77" s="43" t="s">
        <v>133</v>
      </c>
      <c r="H77" s="54">
        <v>27.800000000000001</v>
      </c>
      <c r="I77" s="55">
        <f>ROUND(0,2)</f>
        <v>0</v>
      </c>
      <c r="J77" s="56">
        <f>ROUND(I77*H77,2)</f>
        <v>0</v>
      </c>
      <c r="K77" s="57">
        <v>0.20999999999999999</v>
      </c>
      <c r="L77" s="58">
        <f>IF(ISNUMBER(K77),ROUND(J77*(K77+1),2),0)</f>
        <v>0</v>
      </c>
      <c r="M77" s="12"/>
      <c r="N77" s="2"/>
      <c r="O77" s="2"/>
      <c r="P77" s="2"/>
      <c r="Q77" s="33">
        <f>IF(ISNUMBER(K77),IF(H77&gt;0,IF(I77&gt;0,J77,0),0),0)</f>
        <v>0</v>
      </c>
      <c r="R77" s="27">
        <f>IF(ISNUMBER(K77)=FALSE,J77,0)</f>
        <v>0</v>
      </c>
    </row>
    <row r="78">
      <c r="A78" s="9"/>
      <c r="B78" s="48" t="s">
        <v>48</v>
      </c>
      <c r="C78" s="1"/>
      <c r="D78" s="1"/>
      <c r="E78" s="49" t="s">
        <v>142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 thickBot="1">
      <c r="A79" s="9"/>
      <c r="B79" s="50" t="s">
        <v>50</v>
      </c>
      <c r="C79" s="51"/>
      <c r="D79" s="51"/>
      <c r="E79" s="52" t="s">
        <v>143</v>
      </c>
      <c r="F79" s="51"/>
      <c r="G79" s="51"/>
      <c r="H79" s="53"/>
      <c r="I79" s="51"/>
      <c r="J79" s="53"/>
      <c r="K79" s="51"/>
      <c r="L79" s="51"/>
      <c r="M79" s="12"/>
      <c r="N79" s="2"/>
      <c r="O79" s="2"/>
      <c r="P79" s="2"/>
      <c r="Q79" s="2"/>
    </row>
    <row r="80" thickTop="1">
      <c r="A80" s="9"/>
      <c r="B80" s="41">
        <v>15</v>
      </c>
      <c r="C80" s="42" t="s">
        <v>144</v>
      </c>
      <c r="D80" s="42" t="s">
        <v>7</v>
      </c>
      <c r="E80" s="42" t="s">
        <v>145</v>
      </c>
      <c r="F80" s="42" t="s">
        <v>7</v>
      </c>
      <c r="G80" s="43" t="s">
        <v>146</v>
      </c>
      <c r="H80" s="54">
        <v>11</v>
      </c>
      <c r="I80" s="55">
        <f>ROUND(0,2)</f>
        <v>0</v>
      </c>
      <c r="J80" s="56">
        <f>ROUND(I80*H80,2)</f>
        <v>0</v>
      </c>
      <c r="K80" s="57">
        <v>0.20999999999999999</v>
      </c>
      <c r="L80" s="58">
        <f>IF(ISNUMBER(K80),ROUND(J80*(K80+1),2),0)</f>
        <v>0</v>
      </c>
      <c r="M80" s="12"/>
      <c r="N80" s="2"/>
      <c r="O80" s="2"/>
      <c r="P80" s="2"/>
      <c r="Q80" s="33">
        <f>IF(ISNUMBER(K80),IF(H80&gt;0,IF(I80&gt;0,J80,0),0),0)</f>
        <v>0</v>
      </c>
      <c r="R80" s="27">
        <f>IF(ISNUMBER(K80)=FALSE,J80,0)</f>
        <v>0</v>
      </c>
    </row>
    <row r="81">
      <c r="A81" s="9"/>
      <c r="B81" s="48" t="s">
        <v>48</v>
      </c>
      <c r="C81" s="1"/>
      <c r="D81" s="1"/>
      <c r="E81" s="49" t="s">
        <v>147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 thickBot="1">
      <c r="A82" s="9"/>
      <c r="B82" s="50" t="s">
        <v>50</v>
      </c>
      <c r="C82" s="51"/>
      <c r="D82" s="51"/>
      <c r="E82" s="52" t="s">
        <v>148</v>
      </c>
      <c r="F82" s="51"/>
      <c r="G82" s="51"/>
      <c r="H82" s="53"/>
      <c r="I82" s="51"/>
      <c r="J82" s="53"/>
      <c r="K82" s="51"/>
      <c r="L82" s="51"/>
      <c r="M82" s="12"/>
      <c r="N82" s="2"/>
      <c r="O82" s="2"/>
      <c r="P82" s="2"/>
      <c r="Q82" s="2"/>
    </row>
    <row r="83" thickTop="1">
      <c r="A83" s="9"/>
      <c r="B83" s="41">
        <v>16</v>
      </c>
      <c r="C83" s="42" t="s">
        <v>149</v>
      </c>
      <c r="D83" s="42" t="s">
        <v>7</v>
      </c>
      <c r="E83" s="42" t="s">
        <v>150</v>
      </c>
      <c r="F83" s="42" t="s">
        <v>7</v>
      </c>
      <c r="G83" s="43" t="s">
        <v>146</v>
      </c>
      <c r="H83" s="54">
        <v>32</v>
      </c>
      <c r="I83" s="55">
        <f>ROUND(0,2)</f>
        <v>0</v>
      </c>
      <c r="J83" s="56">
        <f>ROUND(I83*H83,2)</f>
        <v>0</v>
      </c>
      <c r="K83" s="57">
        <v>0.20999999999999999</v>
      </c>
      <c r="L83" s="58">
        <f>IF(ISNUMBER(K83),ROUND(J83*(K83+1),2),0)</f>
        <v>0</v>
      </c>
      <c r="M83" s="12"/>
      <c r="N83" s="2"/>
      <c r="O83" s="2"/>
      <c r="P83" s="2"/>
      <c r="Q83" s="33">
        <f>IF(ISNUMBER(K83),IF(H83&gt;0,IF(I83&gt;0,J83,0),0),0)</f>
        <v>0</v>
      </c>
      <c r="R83" s="27">
        <f>IF(ISNUMBER(K83)=FALSE,J83,0)</f>
        <v>0</v>
      </c>
    </row>
    <row r="84">
      <c r="A84" s="9"/>
      <c r="B84" s="48" t="s">
        <v>48</v>
      </c>
      <c r="C84" s="1"/>
      <c r="D84" s="1"/>
      <c r="E84" s="49" t="s">
        <v>147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 thickBot="1">
      <c r="A85" s="9"/>
      <c r="B85" s="50" t="s">
        <v>50</v>
      </c>
      <c r="C85" s="51"/>
      <c r="D85" s="51"/>
      <c r="E85" s="52" t="s">
        <v>151</v>
      </c>
      <c r="F85" s="51"/>
      <c r="G85" s="51"/>
      <c r="H85" s="53"/>
      <c r="I85" s="51"/>
      <c r="J85" s="53"/>
      <c r="K85" s="51"/>
      <c r="L85" s="51"/>
      <c r="M85" s="12"/>
      <c r="N85" s="2"/>
      <c r="O85" s="2"/>
      <c r="P85" s="2"/>
      <c r="Q85" s="2"/>
    </row>
    <row r="86" thickTop="1">
      <c r="A86" s="9"/>
      <c r="B86" s="41">
        <v>17</v>
      </c>
      <c r="C86" s="42" t="s">
        <v>152</v>
      </c>
      <c r="D86" s="42" t="s">
        <v>7</v>
      </c>
      <c r="E86" s="42" t="s">
        <v>153</v>
      </c>
      <c r="F86" s="42" t="s">
        <v>7</v>
      </c>
      <c r="G86" s="43" t="s">
        <v>146</v>
      </c>
      <c r="H86" s="54">
        <v>14</v>
      </c>
      <c r="I86" s="55">
        <f>ROUND(0,2)</f>
        <v>0</v>
      </c>
      <c r="J86" s="56">
        <f>ROUND(I86*H86,2)</f>
        <v>0</v>
      </c>
      <c r="K86" s="57">
        <v>0.20999999999999999</v>
      </c>
      <c r="L86" s="58">
        <f>IF(ISNUMBER(K86),ROUND(J86*(K86+1),2),0)</f>
        <v>0</v>
      </c>
      <c r="M86" s="12"/>
      <c r="N86" s="2"/>
      <c r="O86" s="2"/>
      <c r="P86" s="2"/>
      <c r="Q86" s="33">
        <f>IF(ISNUMBER(K86),IF(H86&gt;0,IF(I86&gt;0,J86,0),0),0)</f>
        <v>0</v>
      </c>
      <c r="R86" s="27">
        <f>IF(ISNUMBER(K86)=FALSE,J86,0)</f>
        <v>0</v>
      </c>
    </row>
    <row r="87">
      <c r="A87" s="9"/>
      <c r="B87" s="48" t="s">
        <v>48</v>
      </c>
      <c r="C87" s="1"/>
      <c r="D87" s="1"/>
      <c r="E87" s="49" t="s">
        <v>154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 thickBot="1">
      <c r="A88" s="9"/>
      <c r="B88" s="50" t="s">
        <v>50</v>
      </c>
      <c r="C88" s="51"/>
      <c r="D88" s="51"/>
      <c r="E88" s="52" t="s">
        <v>155</v>
      </c>
      <c r="F88" s="51"/>
      <c r="G88" s="51"/>
      <c r="H88" s="53"/>
      <c r="I88" s="51"/>
      <c r="J88" s="53"/>
      <c r="K88" s="51"/>
      <c r="L88" s="51"/>
      <c r="M88" s="12"/>
      <c r="N88" s="2"/>
      <c r="O88" s="2"/>
      <c r="P88" s="2"/>
      <c r="Q88" s="2"/>
    </row>
    <row r="89" thickTop="1">
      <c r="A89" s="9"/>
      <c r="B89" s="41">
        <v>18</v>
      </c>
      <c r="C89" s="42" t="s">
        <v>156</v>
      </c>
      <c r="D89" s="42" t="s">
        <v>7</v>
      </c>
      <c r="E89" s="42" t="s">
        <v>157</v>
      </c>
      <c r="F89" s="42" t="s">
        <v>7</v>
      </c>
      <c r="G89" s="43" t="s">
        <v>133</v>
      </c>
      <c r="H89" s="54">
        <v>21</v>
      </c>
      <c r="I89" s="55">
        <f>ROUND(0,2)</f>
        <v>0</v>
      </c>
      <c r="J89" s="56">
        <f>ROUND(I89*H89,2)</f>
        <v>0</v>
      </c>
      <c r="K89" s="57">
        <v>0.20999999999999999</v>
      </c>
      <c r="L89" s="58">
        <f>IF(ISNUMBER(K89),ROUND(J89*(K89+1),2),0)</f>
        <v>0</v>
      </c>
      <c r="M89" s="12"/>
      <c r="N89" s="2"/>
      <c r="O89" s="2"/>
      <c r="P89" s="2"/>
      <c r="Q89" s="33">
        <f>IF(ISNUMBER(K89),IF(H89&gt;0,IF(I89&gt;0,J89,0),0),0)</f>
        <v>0</v>
      </c>
      <c r="R89" s="27">
        <f>IF(ISNUMBER(K89)=FALSE,J89,0)</f>
        <v>0</v>
      </c>
    </row>
    <row r="90">
      <c r="A90" s="9"/>
      <c r="B90" s="48" t="s">
        <v>48</v>
      </c>
      <c r="C90" s="1"/>
      <c r="D90" s="1"/>
      <c r="E90" s="49" t="s">
        <v>158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 thickBot="1">
      <c r="A91" s="9"/>
      <c r="B91" s="50" t="s">
        <v>50</v>
      </c>
      <c r="C91" s="51"/>
      <c r="D91" s="51"/>
      <c r="E91" s="52" t="s">
        <v>159</v>
      </c>
      <c r="F91" s="51"/>
      <c r="G91" s="51"/>
      <c r="H91" s="53"/>
      <c r="I91" s="51"/>
      <c r="J91" s="53"/>
      <c r="K91" s="51"/>
      <c r="L91" s="51"/>
      <c r="M91" s="12"/>
      <c r="N91" s="2"/>
      <c r="O91" s="2"/>
      <c r="P91" s="2"/>
      <c r="Q91" s="2"/>
    </row>
    <row r="92" thickTop="1">
      <c r="A92" s="9"/>
      <c r="B92" s="41">
        <v>19</v>
      </c>
      <c r="C92" s="42" t="s">
        <v>160</v>
      </c>
      <c r="D92" s="42" t="s">
        <v>7</v>
      </c>
      <c r="E92" s="42" t="s">
        <v>161</v>
      </c>
      <c r="F92" s="42" t="s">
        <v>7</v>
      </c>
      <c r="G92" s="43" t="s">
        <v>133</v>
      </c>
      <c r="H92" s="54">
        <v>10.5</v>
      </c>
      <c r="I92" s="55">
        <f>ROUND(0,2)</f>
        <v>0</v>
      </c>
      <c r="J92" s="56">
        <f>ROUND(I92*H92,2)</f>
        <v>0</v>
      </c>
      <c r="K92" s="57">
        <v>0.20999999999999999</v>
      </c>
      <c r="L92" s="58">
        <f>IF(ISNUMBER(K92),ROUND(J92*(K92+1),2),0)</f>
        <v>0</v>
      </c>
      <c r="M92" s="12"/>
      <c r="N92" s="2"/>
      <c r="O92" s="2"/>
      <c r="P92" s="2"/>
      <c r="Q92" s="33">
        <f>IF(ISNUMBER(K92),IF(H92&gt;0,IF(I92&gt;0,J92,0),0),0)</f>
        <v>0</v>
      </c>
      <c r="R92" s="27">
        <f>IF(ISNUMBER(K92)=FALSE,J92,0)</f>
        <v>0</v>
      </c>
    </row>
    <row r="93">
      <c r="A93" s="9"/>
      <c r="B93" s="48" t="s">
        <v>48</v>
      </c>
      <c r="C93" s="1"/>
      <c r="D93" s="1"/>
      <c r="E93" s="49" t="s">
        <v>162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 thickBot="1">
      <c r="A94" s="9"/>
      <c r="B94" s="50" t="s">
        <v>50</v>
      </c>
      <c r="C94" s="51"/>
      <c r="D94" s="51"/>
      <c r="E94" s="52" t="s">
        <v>163</v>
      </c>
      <c r="F94" s="51"/>
      <c r="G94" s="51"/>
      <c r="H94" s="53"/>
      <c r="I94" s="51"/>
      <c r="J94" s="53"/>
      <c r="K94" s="51"/>
      <c r="L94" s="51"/>
      <c r="M94" s="12"/>
      <c r="N94" s="2"/>
      <c r="O94" s="2"/>
      <c r="P94" s="2"/>
      <c r="Q94" s="2"/>
    </row>
    <row r="95" thickTop="1">
      <c r="A95" s="9"/>
      <c r="B95" s="41">
        <v>20</v>
      </c>
      <c r="C95" s="42" t="s">
        <v>164</v>
      </c>
      <c r="D95" s="42" t="s">
        <v>7</v>
      </c>
      <c r="E95" s="42" t="s">
        <v>165</v>
      </c>
      <c r="F95" s="42" t="s">
        <v>7</v>
      </c>
      <c r="G95" s="43" t="s">
        <v>133</v>
      </c>
      <c r="H95" s="54">
        <v>5</v>
      </c>
      <c r="I95" s="55">
        <f>ROUND(0,2)</f>
        <v>0</v>
      </c>
      <c r="J95" s="56">
        <f>ROUND(I95*H95,2)</f>
        <v>0</v>
      </c>
      <c r="K95" s="57">
        <v>0.20999999999999999</v>
      </c>
      <c r="L95" s="58">
        <f>IF(ISNUMBER(K95),ROUND(J95*(K95+1),2),0)</f>
        <v>0</v>
      </c>
      <c r="M95" s="12"/>
      <c r="N95" s="2"/>
      <c r="O95" s="2"/>
      <c r="P95" s="2"/>
      <c r="Q95" s="33">
        <f>IF(ISNUMBER(K95),IF(H95&gt;0,IF(I95&gt;0,J95,0),0),0)</f>
        <v>0</v>
      </c>
      <c r="R95" s="27">
        <f>IF(ISNUMBER(K95)=FALSE,J95,0)</f>
        <v>0</v>
      </c>
    </row>
    <row r="96">
      <c r="A96" s="9"/>
      <c r="B96" s="48" t="s">
        <v>48</v>
      </c>
      <c r="C96" s="1"/>
      <c r="D96" s="1"/>
      <c r="E96" s="49" t="s">
        <v>162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 thickBot="1">
      <c r="A97" s="9"/>
      <c r="B97" s="50" t="s">
        <v>50</v>
      </c>
      <c r="C97" s="51"/>
      <c r="D97" s="51"/>
      <c r="E97" s="52" t="s">
        <v>166</v>
      </c>
      <c r="F97" s="51"/>
      <c r="G97" s="51"/>
      <c r="H97" s="53"/>
      <c r="I97" s="51"/>
      <c r="J97" s="53"/>
      <c r="K97" s="51"/>
      <c r="L97" s="51"/>
      <c r="M97" s="12"/>
      <c r="N97" s="2"/>
      <c r="O97" s="2"/>
      <c r="P97" s="2"/>
      <c r="Q97" s="2"/>
    </row>
    <row r="98" thickTop="1">
      <c r="A98" s="9"/>
      <c r="B98" s="41">
        <v>21</v>
      </c>
      <c r="C98" s="42" t="s">
        <v>167</v>
      </c>
      <c r="D98" s="42" t="s">
        <v>7</v>
      </c>
      <c r="E98" s="42" t="s">
        <v>168</v>
      </c>
      <c r="F98" s="42" t="s">
        <v>7</v>
      </c>
      <c r="G98" s="43" t="s">
        <v>146</v>
      </c>
      <c r="H98" s="54">
        <v>12.5</v>
      </c>
      <c r="I98" s="55">
        <f>ROUND(0,2)</f>
        <v>0</v>
      </c>
      <c r="J98" s="56">
        <f>ROUND(I98*H98,2)</f>
        <v>0</v>
      </c>
      <c r="K98" s="57">
        <v>0.20999999999999999</v>
      </c>
      <c r="L98" s="58">
        <f>IF(ISNUMBER(K98),ROUND(J98*(K98+1),2),0)</f>
        <v>0</v>
      </c>
      <c r="M98" s="12"/>
      <c r="N98" s="2"/>
      <c r="O98" s="2"/>
      <c r="P98" s="2"/>
      <c r="Q98" s="33">
        <f>IF(ISNUMBER(K98),IF(H98&gt;0,IF(I98&gt;0,J98,0),0),0)</f>
        <v>0</v>
      </c>
      <c r="R98" s="27">
        <f>IF(ISNUMBER(K98)=FALSE,J98,0)</f>
        <v>0</v>
      </c>
    </row>
    <row r="99">
      <c r="A99" s="9"/>
      <c r="B99" s="48" t="s">
        <v>48</v>
      </c>
      <c r="C99" s="1"/>
      <c r="D99" s="1"/>
      <c r="E99" s="49" t="s">
        <v>162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 thickBot="1">
      <c r="A100" s="9"/>
      <c r="B100" s="50" t="s">
        <v>50</v>
      </c>
      <c r="C100" s="51"/>
      <c r="D100" s="51"/>
      <c r="E100" s="52" t="s">
        <v>169</v>
      </c>
      <c r="F100" s="51"/>
      <c r="G100" s="51"/>
      <c r="H100" s="53"/>
      <c r="I100" s="51"/>
      <c r="J100" s="53"/>
      <c r="K100" s="51"/>
      <c r="L100" s="51"/>
      <c r="M100" s="12"/>
      <c r="N100" s="2"/>
      <c r="O100" s="2"/>
      <c r="P100" s="2"/>
      <c r="Q100" s="2"/>
    </row>
    <row r="101" thickTop="1">
      <c r="A101" s="9"/>
      <c r="B101" s="41">
        <v>22</v>
      </c>
      <c r="C101" s="42" t="s">
        <v>170</v>
      </c>
      <c r="D101" s="42" t="s">
        <v>7</v>
      </c>
      <c r="E101" s="42" t="s">
        <v>171</v>
      </c>
      <c r="F101" s="42" t="s">
        <v>7</v>
      </c>
      <c r="G101" s="43" t="s">
        <v>133</v>
      </c>
      <c r="H101" s="54">
        <v>69.829999999999998</v>
      </c>
      <c r="I101" s="55">
        <f>ROUND(0,2)</f>
        <v>0</v>
      </c>
      <c r="J101" s="56">
        <f>ROUND(I101*H101,2)</f>
        <v>0</v>
      </c>
      <c r="K101" s="57">
        <v>0.20999999999999999</v>
      </c>
      <c r="L101" s="58">
        <f>IF(ISNUMBER(K101),ROUND(J101*(K101+1),2),0)</f>
        <v>0</v>
      </c>
      <c r="M101" s="12"/>
      <c r="N101" s="2"/>
      <c r="O101" s="2"/>
      <c r="P101" s="2"/>
      <c r="Q101" s="33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48" t="s">
        <v>48</v>
      </c>
      <c r="C102" s="1"/>
      <c r="D102" s="1"/>
      <c r="E102" s="49" t="s">
        <v>162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 thickBot="1">
      <c r="A103" s="9"/>
      <c r="B103" s="50" t="s">
        <v>50</v>
      </c>
      <c r="C103" s="51"/>
      <c r="D103" s="51"/>
      <c r="E103" s="52" t="s">
        <v>172</v>
      </c>
      <c r="F103" s="51"/>
      <c r="G103" s="51"/>
      <c r="H103" s="53"/>
      <c r="I103" s="51"/>
      <c r="J103" s="53"/>
      <c r="K103" s="51"/>
      <c r="L103" s="51"/>
      <c r="M103" s="12"/>
      <c r="N103" s="2"/>
      <c r="O103" s="2"/>
      <c r="P103" s="2"/>
      <c r="Q103" s="2"/>
    </row>
    <row r="104" thickTop="1">
      <c r="A104" s="9"/>
      <c r="B104" s="41">
        <v>23</v>
      </c>
      <c r="C104" s="42" t="s">
        <v>173</v>
      </c>
      <c r="D104" s="42" t="s">
        <v>7</v>
      </c>
      <c r="E104" s="42" t="s">
        <v>174</v>
      </c>
      <c r="F104" s="42" t="s">
        <v>7</v>
      </c>
      <c r="G104" s="43" t="s">
        <v>133</v>
      </c>
      <c r="H104" s="54">
        <v>69.829999999999998</v>
      </c>
      <c r="I104" s="55">
        <f>ROUND(0,2)</f>
        <v>0</v>
      </c>
      <c r="J104" s="56">
        <f>ROUND(I104*H104,2)</f>
        <v>0</v>
      </c>
      <c r="K104" s="57">
        <v>0.20999999999999999</v>
      </c>
      <c r="L104" s="58">
        <f>IF(ISNUMBER(K104),ROUND(J104*(K104+1),2),0)</f>
        <v>0</v>
      </c>
      <c r="M104" s="12"/>
      <c r="N104" s="2"/>
      <c r="O104" s="2"/>
      <c r="P104" s="2"/>
      <c r="Q104" s="33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48" t="s">
        <v>48</v>
      </c>
      <c r="C105" s="1"/>
      <c r="D105" s="1"/>
      <c r="E105" s="49" t="s">
        <v>175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 thickBot="1">
      <c r="A106" s="9"/>
      <c r="B106" s="50" t="s">
        <v>50</v>
      </c>
      <c r="C106" s="51"/>
      <c r="D106" s="51"/>
      <c r="E106" s="52" t="s">
        <v>176</v>
      </c>
      <c r="F106" s="51"/>
      <c r="G106" s="51"/>
      <c r="H106" s="53"/>
      <c r="I106" s="51"/>
      <c r="J106" s="53"/>
      <c r="K106" s="51"/>
      <c r="L106" s="51"/>
      <c r="M106" s="12"/>
      <c r="N106" s="2"/>
      <c r="O106" s="2"/>
      <c r="P106" s="2"/>
      <c r="Q106" s="2"/>
    </row>
    <row r="107" thickTop="1">
      <c r="A107" s="9"/>
      <c r="B107" s="41">
        <v>24</v>
      </c>
      <c r="C107" s="42" t="s">
        <v>177</v>
      </c>
      <c r="D107" s="42" t="s">
        <v>7</v>
      </c>
      <c r="E107" s="42" t="s">
        <v>178</v>
      </c>
      <c r="F107" s="42" t="s">
        <v>7</v>
      </c>
      <c r="G107" s="43" t="s">
        <v>133</v>
      </c>
      <c r="H107" s="54">
        <v>30.100000000000001</v>
      </c>
      <c r="I107" s="55">
        <f>ROUND(0,2)</f>
        <v>0</v>
      </c>
      <c r="J107" s="56">
        <f>ROUND(I107*H107,2)</f>
        <v>0</v>
      </c>
      <c r="K107" s="57">
        <v>0.20999999999999999</v>
      </c>
      <c r="L107" s="58">
        <f>IF(ISNUMBER(K107),ROUND(J107*(K107+1),2),0)</f>
        <v>0</v>
      </c>
      <c r="M107" s="12"/>
      <c r="N107" s="2"/>
      <c r="O107" s="2"/>
      <c r="P107" s="2"/>
      <c r="Q107" s="3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48" t="s">
        <v>48</v>
      </c>
      <c r="C108" s="1"/>
      <c r="D108" s="1"/>
      <c r="E108" s="49" t="s">
        <v>179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 thickBot="1">
      <c r="A109" s="9"/>
      <c r="B109" s="50" t="s">
        <v>50</v>
      </c>
      <c r="C109" s="51"/>
      <c r="D109" s="51"/>
      <c r="E109" s="52" t="s">
        <v>180</v>
      </c>
      <c r="F109" s="51"/>
      <c r="G109" s="51"/>
      <c r="H109" s="53"/>
      <c r="I109" s="51"/>
      <c r="J109" s="53"/>
      <c r="K109" s="51"/>
      <c r="L109" s="51"/>
      <c r="M109" s="12"/>
      <c r="N109" s="2"/>
      <c r="O109" s="2"/>
      <c r="P109" s="2"/>
      <c r="Q109" s="2"/>
    </row>
    <row r="110" thickTop="1">
      <c r="A110" s="9"/>
      <c r="B110" s="41">
        <v>25</v>
      </c>
      <c r="C110" s="42" t="s">
        <v>181</v>
      </c>
      <c r="D110" s="42" t="s">
        <v>92</v>
      </c>
      <c r="E110" s="42" t="s">
        <v>182</v>
      </c>
      <c r="F110" s="42" t="s">
        <v>7</v>
      </c>
      <c r="G110" s="43" t="s">
        <v>133</v>
      </c>
      <c r="H110" s="54">
        <v>4.2279999999999998</v>
      </c>
      <c r="I110" s="55">
        <f>ROUND(0,2)</f>
        <v>0</v>
      </c>
      <c r="J110" s="56">
        <f>ROUND(I110*H110,2)</f>
        <v>0</v>
      </c>
      <c r="K110" s="57">
        <v>0.20999999999999999</v>
      </c>
      <c r="L110" s="58">
        <f>IF(ISNUMBER(K110),ROUND(J110*(K110+1),2),0)</f>
        <v>0</v>
      </c>
      <c r="M110" s="12"/>
      <c r="N110" s="2"/>
      <c r="O110" s="2"/>
      <c r="P110" s="2"/>
      <c r="Q110" s="33">
        <f>IF(ISNUMBER(K110),IF(H110&gt;0,IF(I110&gt;0,J110,0),0),0)</f>
        <v>0</v>
      </c>
      <c r="R110" s="27">
        <f>IF(ISNUMBER(K110)=FALSE,J110,0)</f>
        <v>0</v>
      </c>
    </row>
    <row r="111">
      <c r="A111" s="9"/>
      <c r="B111" s="48" t="s">
        <v>48</v>
      </c>
      <c r="C111" s="1"/>
      <c r="D111" s="1"/>
      <c r="E111" s="49" t="s">
        <v>183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 thickBot="1">
      <c r="A112" s="9"/>
      <c r="B112" s="50" t="s">
        <v>50</v>
      </c>
      <c r="C112" s="51"/>
      <c r="D112" s="51"/>
      <c r="E112" s="52" t="s">
        <v>184</v>
      </c>
      <c r="F112" s="51"/>
      <c r="G112" s="51"/>
      <c r="H112" s="53"/>
      <c r="I112" s="51"/>
      <c r="J112" s="53"/>
      <c r="K112" s="51"/>
      <c r="L112" s="51"/>
      <c r="M112" s="12"/>
      <c r="N112" s="2"/>
      <c r="O112" s="2"/>
      <c r="P112" s="2"/>
      <c r="Q112" s="2"/>
    </row>
    <row r="113" thickTop="1">
      <c r="A113" s="9"/>
      <c r="B113" s="41">
        <v>26</v>
      </c>
      <c r="C113" s="42" t="s">
        <v>181</v>
      </c>
      <c r="D113" s="42" t="s">
        <v>97</v>
      </c>
      <c r="E113" s="42" t="s">
        <v>182</v>
      </c>
      <c r="F113" s="42" t="s">
        <v>7</v>
      </c>
      <c r="G113" s="43" t="s">
        <v>133</v>
      </c>
      <c r="H113" s="54">
        <v>11.907</v>
      </c>
      <c r="I113" s="55">
        <f>ROUND(0,2)</f>
        <v>0</v>
      </c>
      <c r="J113" s="56">
        <f>ROUND(I113*H113,2)</f>
        <v>0</v>
      </c>
      <c r="K113" s="57">
        <v>0.20999999999999999</v>
      </c>
      <c r="L113" s="58">
        <f>IF(ISNUMBER(K113),ROUND(J113*(K113+1),2),0)</f>
        <v>0</v>
      </c>
      <c r="M113" s="12"/>
      <c r="N113" s="2"/>
      <c r="O113" s="2"/>
      <c r="P113" s="2"/>
      <c r="Q113" s="33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48" t="s">
        <v>48</v>
      </c>
      <c r="C114" s="1"/>
      <c r="D114" s="1"/>
      <c r="E114" s="49" t="s">
        <v>185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 thickBot="1">
      <c r="A115" s="9"/>
      <c r="B115" s="50" t="s">
        <v>50</v>
      </c>
      <c r="C115" s="51"/>
      <c r="D115" s="51"/>
      <c r="E115" s="52" t="s">
        <v>186</v>
      </c>
      <c r="F115" s="51"/>
      <c r="G115" s="51"/>
      <c r="H115" s="53"/>
      <c r="I115" s="51"/>
      <c r="J115" s="53"/>
      <c r="K115" s="51"/>
      <c r="L115" s="51"/>
      <c r="M115" s="12"/>
      <c r="N115" s="2"/>
      <c r="O115" s="2"/>
      <c r="P115" s="2"/>
      <c r="Q115" s="2"/>
    </row>
    <row r="116" thickTop="1">
      <c r="A116" s="9"/>
      <c r="B116" s="41">
        <v>27</v>
      </c>
      <c r="C116" s="42" t="s">
        <v>187</v>
      </c>
      <c r="D116" s="42" t="s">
        <v>7</v>
      </c>
      <c r="E116" s="42" t="s">
        <v>188</v>
      </c>
      <c r="F116" s="42" t="s">
        <v>7</v>
      </c>
      <c r="G116" s="43" t="s">
        <v>133</v>
      </c>
      <c r="H116" s="54">
        <v>8</v>
      </c>
      <c r="I116" s="55">
        <f>ROUND(0,2)</f>
        <v>0</v>
      </c>
      <c r="J116" s="56">
        <f>ROUND(I116*H116,2)</f>
        <v>0</v>
      </c>
      <c r="K116" s="57">
        <v>0.20999999999999999</v>
      </c>
      <c r="L116" s="58">
        <f>IF(ISNUMBER(K116),ROUND(J116*(K116+1),2),0)</f>
        <v>0</v>
      </c>
      <c r="M116" s="12"/>
      <c r="N116" s="2"/>
      <c r="O116" s="2"/>
      <c r="P116" s="2"/>
      <c r="Q116" s="33">
        <f>IF(ISNUMBER(K116),IF(H116&gt;0,IF(I116&gt;0,J116,0),0),0)</f>
        <v>0</v>
      </c>
      <c r="R116" s="27">
        <f>IF(ISNUMBER(K116)=FALSE,J116,0)</f>
        <v>0</v>
      </c>
    </row>
    <row r="117">
      <c r="A117" s="9"/>
      <c r="B117" s="48" t="s">
        <v>48</v>
      </c>
      <c r="C117" s="1"/>
      <c r="D117" s="1"/>
      <c r="E117" s="49" t="s">
        <v>189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 thickBot="1">
      <c r="A118" s="9"/>
      <c r="B118" s="50" t="s">
        <v>50</v>
      </c>
      <c r="C118" s="51"/>
      <c r="D118" s="51"/>
      <c r="E118" s="52" t="s">
        <v>190</v>
      </c>
      <c r="F118" s="51"/>
      <c r="G118" s="51"/>
      <c r="H118" s="53"/>
      <c r="I118" s="51"/>
      <c r="J118" s="53"/>
      <c r="K118" s="51"/>
      <c r="L118" s="51"/>
      <c r="M118" s="12"/>
      <c r="N118" s="2"/>
      <c r="O118" s="2"/>
      <c r="P118" s="2"/>
      <c r="Q118" s="2"/>
    </row>
    <row r="119" thickTop="1">
      <c r="A119" s="9"/>
      <c r="B119" s="41">
        <v>28</v>
      </c>
      <c r="C119" s="42" t="s">
        <v>191</v>
      </c>
      <c r="D119" s="42" t="s">
        <v>7</v>
      </c>
      <c r="E119" s="42" t="s">
        <v>192</v>
      </c>
      <c r="F119" s="42" t="s">
        <v>7</v>
      </c>
      <c r="G119" s="43" t="s">
        <v>133</v>
      </c>
      <c r="H119" s="54">
        <v>14.1</v>
      </c>
      <c r="I119" s="55">
        <f>ROUND(0,2)</f>
        <v>0</v>
      </c>
      <c r="J119" s="56">
        <f>ROUND(I119*H119,2)</f>
        <v>0</v>
      </c>
      <c r="K119" s="57">
        <v>0.20999999999999999</v>
      </c>
      <c r="L119" s="58">
        <f>IF(ISNUMBER(K119),ROUND(J119*(K119+1),2),0)</f>
        <v>0</v>
      </c>
      <c r="M119" s="12"/>
      <c r="N119" s="2"/>
      <c r="O119" s="2"/>
      <c r="P119" s="2"/>
      <c r="Q119" s="33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48" t="s">
        <v>48</v>
      </c>
      <c r="C120" s="1"/>
      <c r="D120" s="1"/>
      <c r="E120" s="49" t="s">
        <v>193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 thickBot="1">
      <c r="A121" s="9"/>
      <c r="B121" s="50" t="s">
        <v>50</v>
      </c>
      <c r="C121" s="51"/>
      <c r="D121" s="51"/>
      <c r="E121" s="52" t="s">
        <v>194</v>
      </c>
      <c r="F121" s="51"/>
      <c r="G121" s="51"/>
      <c r="H121" s="53"/>
      <c r="I121" s="51"/>
      <c r="J121" s="53"/>
      <c r="K121" s="51"/>
      <c r="L121" s="51"/>
      <c r="M121" s="12"/>
      <c r="N121" s="2"/>
      <c r="O121" s="2"/>
      <c r="P121" s="2"/>
      <c r="Q121" s="2"/>
    </row>
    <row r="122" thickTop="1">
      <c r="A122" s="9"/>
      <c r="B122" s="41">
        <v>29</v>
      </c>
      <c r="C122" s="42" t="s">
        <v>195</v>
      </c>
      <c r="D122" s="42" t="s">
        <v>7</v>
      </c>
      <c r="E122" s="42" t="s">
        <v>196</v>
      </c>
      <c r="F122" s="42" t="s">
        <v>7</v>
      </c>
      <c r="G122" s="43" t="s">
        <v>121</v>
      </c>
      <c r="H122" s="54">
        <v>94</v>
      </c>
      <c r="I122" s="55">
        <f>ROUND(0,2)</f>
        <v>0</v>
      </c>
      <c r="J122" s="56">
        <f>ROUND(I122*H122,2)</f>
        <v>0</v>
      </c>
      <c r="K122" s="57">
        <v>0.20999999999999999</v>
      </c>
      <c r="L122" s="58">
        <f>IF(ISNUMBER(K122),ROUND(J122*(K122+1),2),0)</f>
        <v>0</v>
      </c>
      <c r="M122" s="12"/>
      <c r="N122" s="2"/>
      <c r="O122" s="2"/>
      <c r="P122" s="2"/>
      <c r="Q122" s="33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48" t="s">
        <v>48</v>
      </c>
      <c r="C123" s="1"/>
      <c r="D123" s="1"/>
      <c r="E123" s="49" t="s">
        <v>197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 thickBot="1">
      <c r="A124" s="9"/>
      <c r="B124" s="50" t="s">
        <v>50</v>
      </c>
      <c r="C124" s="51"/>
      <c r="D124" s="51"/>
      <c r="E124" s="52" t="s">
        <v>198</v>
      </c>
      <c r="F124" s="51"/>
      <c r="G124" s="51"/>
      <c r="H124" s="53"/>
      <c r="I124" s="51"/>
      <c r="J124" s="53"/>
      <c r="K124" s="51"/>
      <c r="L124" s="51"/>
      <c r="M124" s="12"/>
      <c r="N124" s="2"/>
      <c r="O124" s="2"/>
      <c r="P124" s="2"/>
      <c r="Q124" s="2"/>
    </row>
    <row r="125" thickTop="1" thickBot="1" ht="25" customHeight="1">
      <c r="A125" s="9"/>
      <c r="B125" s="1"/>
      <c r="C125" s="59">
        <v>1</v>
      </c>
      <c r="D125" s="1"/>
      <c r="E125" s="60" t="s">
        <v>82</v>
      </c>
      <c r="F125" s="1"/>
      <c r="G125" s="61" t="s">
        <v>71</v>
      </c>
      <c r="H125" s="62">
        <f>J62+J65+J68+J71+J74+J77+J80+J83+J86+J89+J92+J95+J98+J101+J104+J107+J110+J113+J116+J119+J122</f>
        <v>0</v>
      </c>
      <c r="I125" s="61" t="s">
        <v>72</v>
      </c>
      <c r="J125" s="63">
        <f>(L125-H125)</f>
        <v>0</v>
      </c>
      <c r="K125" s="61" t="s">
        <v>73</v>
      </c>
      <c r="L125" s="64">
        <f>L62+L65+L68+L71+L74+L77+L80+L83+L86+L89+L92+L95+L98+L101+L104+L107+L110+L113+L116+L119+L122</f>
        <v>0</v>
      </c>
      <c r="M125" s="12"/>
      <c r="N125" s="2"/>
      <c r="O125" s="2"/>
      <c r="P125" s="2"/>
      <c r="Q125" s="33">
        <f>0+Q62+Q65+Q68+Q71+Q74+Q77+Q80+Q83+Q86+Q89+Q92+Q95+Q98+Q101+Q104+Q107+Q110+Q113+Q116+Q119+Q122</f>
        <v>0</v>
      </c>
      <c r="R125" s="27">
        <f>0+R62+R65+R68+R71+R74+R77+R80+R83+R86+R89+R92+R95+R98+R101+R104+R107+R110+R113+R116+R119+R122</f>
        <v>0</v>
      </c>
      <c r="S125" s="65">
        <f>Q125*(1+J125)+R125</f>
        <v>0</v>
      </c>
    </row>
    <row r="126" thickTop="1" thickBot="1" ht="25" customHeight="1">
      <c r="A126" s="9"/>
      <c r="B126" s="66"/>
      <c r="C126" s="66"/>
      <c r="D126" s="66"/>
      <c r="E126" s="67"/>
      <c r="F126" s="66"/>
      <c r="G126" s="68" t="s">
        <v>74</v>
      </c>
      <c r="H126" s="69">
        <f>J62+J65+J68+J71+J74+J77+J80+J83+J86+J89+J92+J95+J98+J101+J104+J107+J110+J113+J116+J119+J122</f>
        <v>0</v>
      </c>
      <c r="I126" s="68" t="s">
        <v>75</v>
      </c>
      <c r="J126" s="70">
        <f>0+J125</f>
        <v>0</v>
      </c>
      <c r="K126" s="68" t="s">
        <v>76</v>
      </c>
      <c r="L126" s="71">
        <f>L62+L65+L68+L71+L74+L77+L80+L83+L86+L89+L92+L95+L98+L101+L104+L107+L110+L113+L116+L119+L122</f>
        <v>0</v>
      </c>
      <c r="M126" s="12"/>
      <c r="N126" s="2"/>
      <c r="O126" s="2"/>
      <c r="P126" s="2"/>
      <c r="Q126" s="2"/>
    </row>
    <row r="127" ht="40" customHeight="1">
      <c r="A127" s="9"/>
      <c r="B127" s="76" t="s">
        <v>199</v>
      </c>
      <c r="C127" s="1"/>
      <c r="D127" s="1"/>
      <c r="E127" s="1"/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>
      <c r="A128" s="9"/>
      <c r="B128" s="41">
        <v>30</v>
      </c>
      <c r="C128" s="42" t="s">
        <v>200</v>
      </c>
      <c r="D128" s="42" t="s">
        <v>7</v>
      </c>
      <c r="E128" s="42" t="s">
        <v>201</v>
      </c>
      <c r="F128" s="42" t="s">
        <v>7</v>
      </c>
      <c r="G128" s="43" t="s">
        <v>133</v>
      </c>
      <c r="H128" s="44">
        <v>1.925</v>
      </c>
      <c r="I128" s="25">
        <f>ROUND(0,2)</f>
        <v>0</v>
      </c>
      <c r="J128" s="45">
        <f>ROUND(I128*H128,2)</f>
        <v>0</v>
      </c>
      <c r="K128" s="46">
        <v>0.20999999999999999</v>
      </c>
      <c r="L128" s="47">
        <f>IF(ISNUMBER(K128),ROUND(J128*(K128+1),2),0)</f>
        <v>0</v>
      </c>
      <c r="M128" s="12"/>
      <c r="N128" s="2"/>
      <c r="O128" s="2"/>
      <c r="P128" s="2"/>
      <c r="Q128" s="33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48" t="s">
        <v>48</v>
      </c>
      <c r="C129" s="1"/>
      <c r="D129" s="1"/>
      <c r="E129" s="49" t="s">
        <v>202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 thickBot="1">
      <c r="A130" s="9"/>
      <c r="B130" s="50" t="s">
        <v>50</v>
      </c>
      <c r="C130" s="51"/>
      <c r="D130" s="51"/>
      <c r="E130" s="52" t="s">
        <v>203</v>
      </c>
      <c r="F130" s="51"/>
      <c r="G130" s="51"/>
      <c r="H130" s="53"/>
      <c r="I130" s="51"/>
      <c r="J130" s="53"/>
      <c r="K130" s="51"/>
      <c r="L130" s="51"/>
      <c r="M130" s="12"/>
      <c r="N130" s="2"/>
      <c r="O130" s="2"/>
      <c r="P130" s="2"/>
      <c r="Q130" s="2"/>
    </row>
    <row r="131" thickTop="1">
      <c r="A131" s="9"/>
      <c r="B131" s="41">
        <v>31</v>
      </c>
      <c r="C131" s="42" t="s">
        <v>204</v>
      </c>
      <c r="D131" s="42" t="s">
        <v>7</v>
      </c>
      <c r="E131" s="42" t="s">
        <v>205</v>
      </c>
      <c r="F131" s="42" t="s">
        <v>7</v>
      </c>
      <c r="G131" s="43" t="s">
        <v>133</v>
      </c>
      <c r="H131" s="54">
        <v>0.079000000000000001</v>
      </c>
      <c r="I131" s="55">
        <f>ROUND(0,2)</f>
        <v>0</v>
      </c>
      <c r="J131" s="56">
        <f>ROUND(I131*H131,2)</f>
        <v>0</v>
      </c>
      <c r="K131" s="57">
        <v>0.20999999999999999</v>
      </c>
      <c r="L131" s="58">
        <f>IF(ISNUMBER(K131),ROUND(J131*(K131+1),2),0)</f>
        <v>0</v>
      </c>
      <c r="M131" s="12"/>
      <c r="N131" s="2"/>
      <c r="O131" s="2"/>
      <c r="P131" s="2"/>
      <c r="Q131" s="33">
        <f>IF(ISNUMBER(K131),IF(H131&gt;0,IF(I131&gt;0,J131,0),0),0)</f>
        <v>0</v>
      </c>
      <c r="R131" s="27">
        <f>IF(ISNUMBER(K131)=FALSE,J131,0)</f>
        <v>0</v>
      </c>
    </row>
    <row r="132">
      <c r="A132" s="9"/>
      <c r="B132" s="48" t="s">
        <v>48</v>
      </c>
      <c r="C132" s="1"/>
      <c r="D132" s="1"/>
      <c r="E132" s="49" t="s">
        <v>206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 thickBot="1">
      <c r="A133" s="9"/>
      <c r="B133" s="50" t="s">
        <v>50</v>
      </c>
      <c r="C133" s="51"/>
      <c r="D133" s="51"/>
      <c r="E133" s="52" t="s">
        <v>207</v>
      </c>
      <c r="F133" s="51"/>
      <c r="G133" s="51"/>
      <c r="H133" s="53"/>
      <c r="I133" s="51"/>
      <c r="J133" s="53"/>
      <c r="K133" s="51"/>
      <c r="L133" s="51"/>
      <c r="M133" s="12"/>
      <c r="N133" s="2"/>
      <c r="O133" s="2"/>
      <c r="P133" s="2"/>
      <c r="Q133" s="2"/>
    </row>
    <row r="134" thickTop="1">
      <c r="A134" s="9"/>
      <c r="B134" s="41">
        <v>32</v>
      </c>
      <c r="C134" s="42" t="s">
        <v>208</v>
      </c>
      <c r="D134" s="42" t="s">
        <v>7</v>
      </c>
      <c r="E134" s="42" t="s">
        <v>209</v>
      </c>
      <c r="F134" s="42" t="s">
        <v>7</v>
      </c>
      <c r="G134" s="43" t="s">
        <v>146</v>
      </c>
      <c r="H134" s="54">
        <v>1</v>
      </c>
      <c r="I134" s="55">
        <f>ROUND(0,2)</f>
        <v>0</v>
      </c>
      <c r="J134" s="56">
        <f>ROUND(I134*H134,2)</f>
        <v>0</v>
      </c>
      <c r="K134" s="57">
        <v>0.20999999999999999</v>
      </c>
      <c r="L134" s="58">
        <f>IF(ISNUMBER(K134),ROUND(J134*(K134+1),2),0)</f>
        <v>0</v>
      </c>
      <c r="M134" s="12"/>
      <c r="N134" s="2"/>
      <c r="O134" s="2"/>
      <c r="P134" s="2"/>
      <c r="Q134" s="33">
        <f>IF(ISNUMBER(K134),IF(H134&gt;0,IF(I134&gt;0,J134,0),0),0)</f>
        <v>0</v>
      </c>
      <c r="R134" s="27">
        <f>IF(ISNUMBER(K134)=FALSE,J134,0)</f>
        <v>0</v>
      </c>
    </row>
    <row r="135">
      <c r="A135" s="9"/>
      <c r="B135" s="48" t="s">
        <v>48</v>
      </c>
      <c r="C135" s="1"/>
      <c r="D135" s="1"/>
      <c r="E135" s="49" t="s">
        <v>210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 thickBot="1">
      <c r="A136" s="9"/>
      <c r="B136" s="50" t="s">
        <v>50</v>
      </c>
      <c r="C136" s="51"/>
      <c r="D136" s="51"/>
      <c r="E136" s="52" t="s">
        <v>211</v>
      </c>
      <c r="F136" s="51"/>
      <c r="G136" s="51"/>
      <c r="H136" s="53"/>
      <c r="I136" s="51"/>
      <c r="J136" s="53"/>
      <c r="K136" s="51"/>
      <c r="L136" s="51"/>
      <c r="M136" s="12"/>
      <c r="N136" s="2"/>
      <c r="O136" s="2"/>
      <c r="P136" s="2"/>
      <c r="Q136" s="2"/>
    </row>
    <row r="137" thickTop="1">
      <c r="A137" s="9"/>
      <c r="B137" s="41">
        <v>33</v>
      </c>
      <c r="C137" s="42" t="s">
        <v>212</v>
      </c>
      <c r="D137" s="42" t="s">
        <v>7</v>
      </c>
      <c r="E137" s="42" t="s">
        <v>213</v>
      </c>
      <c r="F137" s="42" t="s">
        <v>7</v>
      </c>
      <c r="G137" s="43" t="s">
        <v>69</v>
      </c>
      <c r="H137" s="54">
        <v>190</v>
      </c>
      <c r="I137" s="55">
        <f>ROUND(0,2)</f>
        <v>0</v>
      </c>
      <c r="J137" s="56">
        <f>ROUND(I137*H137,2)</f>
        <v>0</v>
      </c>
      <c r="K137" s="57">
        <v>0.20999999999999999</v>
      </c>
      <c r="L137" s="58">
        <f>IF(ISNUMBER(K137),ROUND(J137*(K137+1),2),0)</f>
        <v>0</v>
      </c>
      <c r="M137" s="12"/>
      <c r="N137" s="2"/>
      <c r="O137" s="2"/>
      <c r="P137" s="2"/>
      <c r="Q137" s="33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48" t="s">
        <v>48</v>
      </c>
      <c r="C138" s="1"/>
      <c r="D138" s="1"/>
      <c r="E138" s="49" t="s">
        <v>7</v>
      </c>
      <c r="F138" s="1"/>
      <c r="G138" s="1"/>
      <c r="H138" s="40"/>
      <c r="I138" s="1"/>
      <c r="J138" s="40"/>
      <c r="K138" s="1"/>
      <c r="L138" s="1"/>
      <c r="M138" s="12"/>
      <c r="N138" s="2"/>
      <c r="O138" s="2"/>
      <c r="P138" s="2"/>
      <c r="Q138" s="2"/>
    </row>
    <row r="139" thickBot="1">
      <c r="A139" s="9"/>
      <c r="B139" s="50" t="s">
        <v>50</v>
      </c>
      <c r="C139" s="51"/>
      <c r="D139" s="51"/>
      <c r="E139" s="52" t="s">
        <v>214</v>
      </c>
      <c r="F139" s="51"/>
      <c r="G139" s="51"/>
      <c r="H139" s="53"/>
      <c r="I139" s="51"/>
      <c r="J139" s="53"/>
      <c r="K139" s="51"/>
      <c r="L139" s="51"/>
      <c r="M139" s="12"/>
      <c r="N139" s="2"/>
      <c r="O139" s="2"/>
      <c r="P139" s="2"/>
      <c r="Q139" s="2"/>
    </row>
    <row r="140" thickTop="1">
      <c r="A140" s="9"/>
      <c r="B140" s="41">
        <v>34</v>
      </c>
      <c r="C140" s="42" t="s">
        <v>215</v>
      </c>
      <c r="D140" s="42" t="s">
        <v>7</v>
      </c>
      <c r="E140" s="42" t="s">
        <v>216</v>
      </c>
      <c r="F140" s="42" t="s">
        <v>7</v>
      </c>
      <c r="G140" s="43" t="s">
        <v>69</v>
      </c>
      <c r="H140" s="54">
        <v>559</v>
      </c>
      <c r="I140" s="55">
        <f>ROUND(0,2)</f>
        <v>0</v>
      </c>
      <c r="J140" s="56">
        <f>ROUND(I140*H140,2)</f>
        <v>0</v>
      </c>
      <c r="K140" s="57">
        <v>0.20999999999999999</v>
      </c>
      <c r="L140" s="58">
        <f>IF(ISNUMBER(K140),ROUND(J140*(K140+1),2),0)</f>
        <v>0</v>
      </c>
      <c r="M140" s="12"/>
      <c r="N140" s="2"/>
      <c r="O140" s="2"/>
      <c r="P140" s="2"/>
      <c r="Q140" s="33">
        <f>IF(ISNUMBER(K140),IF(H140&gt;0,IF(I140&gt;0,J140,0),0),0)</f>
        <v>0</v>
      </c>
      <c r="R140" s="27">
        <f>IF(ISNUMBER(K140)=FALSE,J140,0)</f>
        <v>0</v>
      </c>
    </row>
    <row r="141">
      <c r="A141" s="9"/>
      <c r="B141" s="48" t="s">
        <v>48</v>
      </c>
      <c r="C141" s="1"/>
      <c r="D141" s="1"/>
      <c r="E141" s="49" t="s">
        <v>7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 thickBot="1">
      <c r="A142" s="9"/>
      <c r="B142" s="50" t="s">
        <v>50</v>
      </c>
      <c r="C142" s="51"/>
      <c r="D142" s="51"/>
      <c r="E142" s="52" t="s">
        <v>217</v>
      </c>
      <c r="F142" s="51"/>
      <c r="G142" s="51"/>
      <c r="H142" s="53"/>
      <c r="I142" s="51"/>
      <c r="J142" s="53"/>
      <c r="K142" s="51"/>
      <c r="L142" s="51"/>
      <c r="M142" s="12"/>
      <c r="N142" s="2"/>
      <c r="O142" s="2"/>
      <c r="P142" s="2"/>
      <c r="Q142" s="2"/>
    </row>
    <row r="143" thickTop="1">
      <c r="A143" s="9"/>
      <c r="B143" s="41">
        <v>35</v>
      </c>
      <c r="C143" s="42" t="s">
        <v>218</v>
      </c>
      <c r="D143" s="42" t="s">
        <v>7</v>
      </c>
      <c r="E143" s="42" t="s">
        <v>219</v>
      </c>
      <c r="F143" s="42" t="s">
        <v>7</v>
      </c>
      <c r="G143" s="43" t="s">
        <v>121</v>
      </c>
      <c r="H143" s="54">
        <v>56.359999999999999</v>
      </c>
      <c r="I143" s="55">
        <f>ROUND(0,2)</f>
        <v>0</v>
      </c>
      <c r="J143" s="56">
        <f>ROUND(I143*H143,2)</f>
        <v>0</v>
      </c>
      <c r="K143" s="57">
        <v>0.20999999999999999</v>
      </c>
      <c r="L143" s="58">
        <f>IF(ISNUMBER(K143),ROUND(J143*(K143+1),2),0)</f>
        <v>0</v>
      </c>
      <c r="M143" s="12"/>
      <c r="N143" s="2"/>
      <c r="O143" s="2"/>
      <c r="P143" s="2"/>
      <c r="Q143" s="33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48" t="s">
        <v>48</v>
      </c>
      <c r="C144" s="1"/>
      <c r="D144" s="1"/>
      <c r="E144" s="49" t="s">
        <v>7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 thickBot="1">
      <c r="A145" s="9"/>
      <c r="B145" s="50" t="s">
        <v>50</v>
      </c>
      <c r="C145" s="51"/>
      <c r="D145" s="51"/>
      <c r="E145" s="52" t="s">
        <v>220</v>
      </c>
      <c r="F145" s="51"/>
      <c r="G145" s="51"/>
      <c r="H145" s="53"/>
      <c r="I145" s="51"/>
      <c r="J145" s="53"/>
      <c r="K145" s="51"/>
      <c r="L145" s="51"/>
      <c r="M145" s="12"/>
      <c r="N145" s="2"/>
      <c r="O145" s="2"/>
      <c r="P145" s="2"/>
      <c r="Q145" s="2"/>
    </row>
    <row r="146" thickTop="1">
      <c r="A146" s="9"/>
      <c r="B146" s="41">
        <v>36</v>
      </c>
      <c r="C146" s="42" t="s">
        <v>221</v>
      </c>
      <c r="D146" s="42" t="s">
        <v>7</v>
      </c>
      <c r="E146" s="42" t="s">
        <v>222</v>
      </c>
      <c r="F146" s="42" t="s">
        <v>7</v>
      </c>
      <c r="G146" s="43" t="s">
        <v>121</v>
      </c>
      <c r="H146" s="54">
        <v>28.18</v>
      </c>
      <c r="I146" s="55">
        <f>ROUND(0,2)</f>
        <v>0</v>
      </c>
      <c r="J146" s="56">
        <f>ROUND(I146*H146,2)</f>
        <v>0</v>
      </c>
      <c r="K146" s="57">
        <v>0.20999999999999999</v>
      </c>
      <c r="L146" s="58">
        <f>IF(ISNUMBER(K146),ROUND(J146*(K146+1),2),0)</f>
        <v>0</v>
      </c>
      <c r="M146" s="12"/>
      <c r="N146" s="2"/>
      <c r="O146" s="2"/>
      <c r="P146" s="2"/>
      <c r="Q146" s="33">
        <f>IF(ISNUMBER(K146),IF(H146&gt;0,IF(I146&gt;0,J146,0),0),0)</f>
        <v>0</v>
      </c>
      <c r="R146" s="27">
        <f>IF(ISNUMBER(K146)=FALSE,J146,0)</f>
        <v>0</v>
      </c>
    </row>
    <row r="147">
      <c r="A147" s="9"/>
      <c r="B147" s="48" t="s">
        <v>48</v>
      </c>
      <c r="C147" s="1"/>
      <c r="D147" s="1"/>
      <c r="E147" s="49" t="s">
        <v>223</v>
      </c>
      <c r="F147" s="1"/>
      <c r="G147" s="1"/>
      <c r="H147" s="40"/>
      <c r="I147" s="1"/>
      <c r="J147" s="40"/>
      <c r="K147" s="1"/>
      <c r="L147" s="1"/>
      <c r="M147" s="12"/>
      <c r="N147" s="2"/>
      <c r="O147" s="2"/>
      <c r="P147" s="2"/>
      <c r="Q147" s="2"/>
    </row>
    <row r="148" thickBot="1">
      <c r="A148" s="9"/>
      <c r="B148" s="50" t="s">
        <v>50</v>
      </c>
      <c r="C148" s="51"/>
      <c r="D148" s="51"/>
      <c r="E148" s="52" t="s">
        <v>224</v>
      </c>
      <c r="F148" s="51"/>
      <c r="G148" s="51"/>
      <c r="H148" s="53"/>
      <c r="I148" s="51"/>
      <c r="J148" s="53"/>
      <c r="K148" s="51"/>
      <c r="L148" s="51"/>
      <c r="M148" s="12"/>
      <c r="N148" s="2"/>
      <c r="O148" s="2"/>
      <c r="P148" s="2"/>
      <c r="Q148" s="2"/>
    </row>
    <row r="149" thickTop="1" thickBot="1" ht="25" customHeight="1">
      <c r="A149" s="9"/>
      <c r="B149" s="1"/>
      <c r="C149" s="59">
        <v>2</v>
      </c>
      <c r="D149" s="1"/>
      <c r="E149" s="60" t="s">
        <v>83</v>
      </c>
      <c r="F149" s="1"/>
      <c r="G149" s="61" t="s">
        <v>71</v>
      </c>
      <c r="H149" s="62">
        <f>J128+J131+J134+J137+J140+J143+J146</f>
        <v>0</v>
      </c>
      <c r="I149" s="61" t="s">
        <v>72</v>
      </c>
      <c r="J149" s="63">
        <f>(L149-H149)</f>
        <v>0</v>
      </c>
      <c r="K149" s="61" t="s">
        <v>73</v>
      </c>
      <c r="L149" s="64">
        <f>L128+L131+L134+L137+L140+L143+L146</f>
        <v>0</v>
      </c>
      <c r="M149" s="12"/>
      <c r="N149" s="2"/>
      <c r="O149" s="2"/>
      <c r="P149" s="2"/>
      <c r="Q149" s="33">
        <f>0+Q128+Q131+Q134+Q137+Q140+Q143+Q146</f>
        <v>0</v>
      </c>
      <c r="R149" s="27">
        <f>0+R128+R131+R134+R137+R140+R143+R146</f>
        <v>0</v>
      </c>
      <c r="S149" s="65">
        <f>Q149*(1+J149)+R149</f>
        <v>0</v>
      </c>
    </row>
    <row r="150" thickTop="1" thickBot="1" ht="25" customHeight="1">
      <c r="A150" s="9"/>
      <c r="B150" s="66"/>
      <c r="C150" s="66"/>
      <c r="D150" s="66"/>
      <c r="E150" s="67"/>
      <c r="F150" s="66"/>
      <c r="G150" s="68" t="s">
        <v>74</v>
      </c>
      <c r="H150" s="69">
        <f>J128+J131+J134+J137+J140+J143+J146</f>
        <v>0</v>
      </c>
      <c r="I150" s="68" t="s">
        <v>75</v>
      </c>
      <c r="J150" s="70">
        <f>0+J149</f>
        <v>0</v>
      </c>
      <c r="K150" s="68" t="s">
        <v>76</v>
      </c>
      <c r="L150" s="71">
        <f>L128+L131+L134+L137+L140+L143+L146</f>
        <v>0</v>
      </c>
      <c r="M150" s="12"/>
      <c r="N150" s="2"/>
      <c r="O150" s="2"/>
      <c r="P150" s="2"/>
      <c r="Q150" s="2"/>
    </row>
    <row r="151" ht="40" customHeight="1">
      <c r="A151" s="9"/>
      <c r="B151" s="76" t="s">
        <v>225</v>
      </c>
      <c r="C151" s="1"/>
      <c r="D151" s="1"/>
      <c r="E151" s="1"/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>
      <c r="A152" s="9"/>
      <c r="B152" s="41">
        <v>37</v>
      </c>
      <c r="C152" s="42" t="s">
        <v>226</v>
      </c>
      <c r="D152" s="42" t="s">
        <v>7</v>
      </c>
      <c r="E152" s="42" t="s">
        <v>227</v>
      </c>
      <c r="F152" s="42" t="s">
        <v>7</v>
      </c>
      <c r="G152" s="43" t="s">
        <v>228</v>
      </c>
      <c r="H152" s="44">
        <v>104.8</v>
      </c>
      <c r="I152" s="25">
        <f>ROUND(0,2)</f>
        <v>0</v>
      </c>
      <c r="J152" s="45">
        <f>ROUND(I152*H152,2)</f>
        <v>0</v>
      </c>
      <c r="K152" s="46">
        <v>0.20999999999999999</v>
      </c>
      <c r="L152" s="47">
        <f>IF(ISNUMBER(K152),ROUND(J152*(K152+1),2),0)</f>
        <v>0</v>
      </c>
      <c r="M152" s="12"/>
      <c r="N152" s="2"/>
      <c r="O152" s="2"/>
      <c r="P152" s="2"/>
      <c r="Q152" s="33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48" t="s">
        <v>48</v>
      </c>
      <c r="C153" s="1"/>
      <c r="D153" s="1"/>
      <c r="E153" s="49" t="s">
        <v>229</v>
      </c>
      <c r="F153" s="1"/>
      <c r="G153" s="1"/>
      <c r="H153" s="40"/>
      <c r="I153" s="1"/>
      <c r="J153" s="40"/>
      <c r="K153" s="1"/>
      <c r="L153" s="1"/>
      <c r="M153" s="12"/>
      <c r="N153" s="2"/>
      <c r="O153" s="2"/>
      <c r="P153" s="2"/>
      <c r="Q153" s="2"/>
    </row>
    <row r="154" thickBot="1">
      <c r="A154" s="9"/>
      <c r="B154" s="50" t="s">
        <v>50</v>
      </c>
      <c r="C154" s="51"/>
      <c r="D154" s="51"/>
      <c r="E154" s="52" t="s">
        <v>230</v>
      </c>
      <c r="F154" s="51"/>
      <c r="G154" s="51"/>
      <c r="H154" s="53"/>
      <c r="I154" s="51"/>
      <c r="J154" s="53"/>
      <c r="K154" s="51"/>
      <c r="L154" s="51"/>
      <c r="M154" s="12"/>
      <c r="N154" s="2"/>
      <c r="O154" s="2"/>
      <c r="P154" s="2"/>
      <c r="Q154" s="2"/>
    </row>
    <row r="155" thickTop="1">
      <c r="A155" s="9"/>
      <c r="B155" s="41">
        <v>38</v>
      </c>
      <c r="C155" s="42" t="s">
        <v>231</v>
      </c>
      <c r="D155" s="42" t="s">
        <v>7</v>
      </c>
      <c r="E155" s="42" t="s">
        <v>232</v>
      </c>
      <c r="F155" s="42" t="s">
        <v>7</v>
      </c>
      <c r="G155" s="43" t="s">
        <v>133</v>
      </c>
      <c r="H155" s="54">
        <v>6.5999999999999996</v>
      </c>
      <c r="I155" s="55">
        <f>ROUND(0,2)</f>
        <v>0</v>
      </c>
      <c r="J155" s="56">
        <f>ROUND(I155*H155,2)</f>
        <v>0</v>
      </c>
      <c r="K155" s="57">
        <v>0.20999999999999999</v>
      </c>
      <c r="L155" s="58">
        <f>IF(ISNUMBER(K155),ROUND(J155*(K155+1),2),0)</f>
        <v>0</v>
      </c>
      <c r="M155" s="12"/>
      <c r="N155" s="2"/>
      <c r="O155" s="2"/>
      <c r="P155" s="2"/>
      <c r="Q155" s="33">
        <f>IF(ISNUMBER(K155),IF(H155&gt;0,IF(I155&gt;0,J155,0),0),0)</f>
        <v>0</v>
      </c>
      <c r="R155" s="27">
        <f>IF(ISNUMBER(K155)=FALSE,J155,0)</f>
        <v>0</v>
      </c>
    </row>
    <row r="156">
      <c r="A156" s="9"/>
      <c r="B156" s="48" t="s">
        <v>48</v>
      </c>
      <c r="C156" s="1"/>
      <c r="D156" s="1"/>
      <c r="E156" s="49" t="s">
        <v>233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 thickBot="1">
      <c r="A157" s="9"/>
      <c r="B157" s="50" t="s">
        <v>50</v>
      </c>
      <c r="C157" s="51"/>
      <c r="D157" s="51"/>
      <c r="E157" s="52" t="s">
        <v>234</v>
      </c>
      <c r="F157" s="51"/>
      <c r="G157" s="51"/>
      <c r="H157" s="53"/>
      <c r="I157" s="51"/>
      <c r="J157" s="53"/>
      <c r="K157" s="51"/>
      <c r="L157" s="51"/>
      <c r="M157" s="12"/>
      <c r="N157" s="2"/>
      <c r="O157" s="2"/>
      <c r="P157" s="2"/>
      <c r="Q157" s="2"/>
    </row>
    <row r="158" thickTop="1">
      <c r="A158" s="9"/>
      <c r="B158" s="41">
        <v>39</v>
      </c>
      <c r="C158" s="42" t="s">
        <v>235</v>
      </c>
      <c r="D158" s="42" t="s">
        <v>7</v>
      </c>
      <c r="E158" s="42" t="s">
        <v>236</v>
      </c>
      <c r="F158" s="42" t="s">
        <v>7</v>
      </c>
      <c r="G158" s="43" t="s">
        <v>94</v>
      </c>
      <c r="H158" s="54">
        <v>1.554</v>
      </c>
      <c r="I158" s="55">
        <f>ROUND(0,2)</f>
        <v>0</v>
      </c>
      <c r="J158" s="56">
        <f>ROUND(I158*H158,2)</f>
        <v>0</v>
      </c>
      <c r="K158" s="57">
        <v>0.20999999999999999</v>
      </c>
      <c r="L158" s="58">
        <f>IF(ISNUMBER(K158),ROUND(J158*(K158+1),2),0)</f>
        <v>0</v>
      </c>
      <c r="M158" s="12"/>
      <c r="N158" s="2"/>
      <c r="O158" s="2"/>
      <c r="P158" s="2"/>
      <c r="Q158" s="33">
        <f>IF(ISNUMBER(K158),IF(H158&gt;0,IF(I158&gt;0,J158,0),0),0)</f>
        <v>0</v>
      </c>
      <c r="R158" s="27">
        <f>IF(ISNUMBER(K158)=FALSE,J158,0)</f>
        <v>0</v>
      </c>
    </row>
    <row r="159">
      <c r="A159" s="9"/>
      <c r="B159" s="48" t="s">
        <v>48</v>
      </c>
      <c r="C159" s="1"/>
      <c r="D159" s="1"/>
      <c r="E159" s="49" t="s">
        <v>237</v>
      </c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 thickBot="1">
      <c r="A160" s="9"/>
      <c r="B160" s="50" t="s">
        <v>50</v>
      </c>
      <c r="C160" s="51"/>
      <c r="D160" s="51"/>
      <c r="E160" s="52" t="s">
        <v>238</v>
      </c>
      <c r="F160" s="51"/>
      <c r="G160" s="51"/>
      <c r="H160" s="53"/>
      <c r="I160" s="51"/>
      <c r="J160" s="53"/>
      <c r="K160" s="51"/>
      <c r="L160" s="51"/>
      <c r="M160" s="12"/>
      <c r="N160" s="2"/>
      <c r="O160" s="2"/>
      <c r="P160" s="2"/>
      <c r="Q160" s="2"/>
    </row>
    <row r="161" thickTop="1">
      <c r="A161" s="9"/>
      <c r="B161" s="41">
        <v>40</v>
      </c>
      <c r="C161" s="42" t="s">
        <v>239</v>
      </c>
      <c r="D161" s="42" t="s">
        <v>7</v>
      </c>
      <c r="E161" s="42" t="s">
        <v>240</v>
      </c>
      <c r="F161" s="42" t="s">
        <v>7</v>
      </c>
      <c r="G161" s="43" t="s">
        <v>133</v>
      </c>
      <c r="H161" s="54">
        <v>6.0640000000000001</v>
      </c>
      <c r="I161" s="55">
        <f>ROUND(0,2)</f>
        <v>0</v>
      </c>
      <c r="J161" s="56">
        <f>ROUND(I161*H161,2)</f>
        <v>0</v>
      </c>
      <c r="K161" s="57">
        <v>0.20999999999999999</v>
      </c>
      <c r="L161" s="58">
        <f>IF(ISNUMBER(K161),ROUND(J161*(K161+1),2),0)</f>
        <v>0</v>
      </c>
      <c r="M161" s="12"/>
      <c r="N161" s="2"/>
      <c r="O161" s="2"/>
      <c r="P161" s="2"/>
      <c r="Q161" s="33">
        <f>IF(ISNUMBER(K161),IF(H161&gt;0,IF(I161&gt;0,J161,0),0),0)</f>
        <v>0</v>
      </c>
      <c r="R161" s="27">
        <f>IF(ISNUMBER(K161)=FALSE,J161,0)</f>
        <v>0</v>
      </c>
    </row>
    <row r="162">
      <c r="A162" s="9"/>
      <c r="B162" s="48" t="s">
        <v>48</v>
      </c>
      <c r="C162" s="1"/>
      <c r="D162" s="1"/>
      <c r="E162" s="49" t="s">
        <v>241</v>
      </c>
      <c r="F162" s="1"/>
      <c r="G162" s="1"/>
      <c r="H162" s="40"/>
      <c r="I162" s="1"/>
      <c r="J162" s="40"/>
      <c r="K162" s="1"/>
      <c r="L162" s="1"/>
      <c r="M162" s="12"/>
      <c r="N162" s="2"/>
      <c r="O162" s="2"/>
      <c r="P162" s="2"/>
      <c r="Q162" s="2"/>
    </row>
    <row r="163" thickBot="1">
      <c r="A163" s="9"/>
      <c r="B163" s="50" t="s">
        <v>50</v>
      </c>
      <c r="C163" s="51"/>
      <c r="D163" s="51"/>
      <c r="E163" s="52" t="s">
        <v>242</v>
      </c>
      <c r="F163" s="51"/>
      <c r="G163" s="51"/>
      <c r="H163" s="53"/>
      <c r="I163" s="51"/>
      <c r="J163" s="53"/>
      <c r="K163" s="51"/>
      <c r="L163" s="51"/>
      <c r="M163" s="12"/>
      <c r="N163" s="2"/>
      <c r="O163" s="2"/>
      <c r="P163" s="2"/>
      <c r="Q163" s="2"/>
    </row>
    <row r="164" thickTop="1">
      <c r="A164" s="9"/>
      <c r="B164" s="41">
        <v>41</v>
      </c>
      <c r="C164" s="42" t="s">
        <v>243</v>
      </c>
      <c r="D164" s="42" t="s">
        <v>7</v>
      </c>
      <c r="E164" s="42" t="s">
        <v>244</v>
      </c>
      <c r="F164" s="42" t="s">
        <v>7</v>
      </c>
      <c r="G164" s="43" t="s">
        <v>94</v>
      </c>
      <c r="H164" s="54">
        <v>1.4279999999999999</v>
      </c>
      <c r="I164" s="55">
        <f>ROUND(0,2)</f>
        <v>0</v>
      </c>
      <c r="J164" s="56">
        <f>ROUND(I164*H164,2)</f>
        <v>0</v>
      </c>
      <c r="K164" s="57">
        <v>0.20999999999999999</v>
      </c>
      <c r="L164" s="58">
        <f>IF(ISNUMBER(K164),ROUND(J164*(K164+1),2),0)</f>
        <v>0</v>
      </c>
      <c r="M164" s="12"/>
      <c r="N164" s="2"/>
      <c r="O164" s="2"/>
      <c r="P164" s="2"/>
      <c r="Q164" s="33">
        <f>IF(ISNUMBER(K164),IF(H164&gt;0,IF(I164&gt;0,J164,0),0),0)</f>
        <v>0</v>
      </c>
      <c r="R164" s="27">
        <f>IF(ISNUMBER(K164)=FALSE,J164,0)</f>
        <v>0</v>
      </c>
    </row>
    <row r="165">
      <c r="A165" s="9"/>
      <c r="B165" s="48" t="s">
        <v>48</v>
      </c>
      <c r="C165" s="1"/>
      <c r="D165" s="1"/>
      <c r="E165" s="49" t="s">
        <v>237</v>
      </c>
      <c r="F165" s="1"/>
      <c r="G165" s="1"/>
      <c r="H165" s="40"/>
      <c r="I165" s="1"/>
      <c r="J165" s="40"/>
      <c r="K165" s="1"/>
      <c r="L165" s="1"/>
      <c r="M165" s="12"/>
      <c r="N165" s="2"/>
      <c r="O165" s="2"/>
      <c r="P165" s="2"/>
      <c r="Q165" s="2"/>
    </row>
    <row r="166" thickBot="1">
      <c r="A166" s="9"/>
      <c r="B166" s="50" t="s">
        <v>50</v>
      </c>
      <c r="C166" s="51"/>
      <c r="D166" s="51"/>
      <c r="E166" s="52" t="s">
        <v>245</v>
      </c>
      <c r="F166" s="51"/>
      <c r="G166" s="51"/>
      <c r="H166" s="53"/>
      <c r="I166" s="51"/>
      <c r="J166" s="53"/>
      <c r="K166" s="51"/>
      <c r="L166" s="51"/>
      <c r="M166" s="12"/>
      <c r="N166" s="2"/>
      <c r="O166" s="2"/>
      <c r="P166" s="2"/>
      <c r="Q166" s="2"/>
    </row>
    <row r="167" thickTop="1" thickBot="1" ht="25" customHeight="1">
      <c r="A167" s="9"/>
      <c r="B167" s="1"/>
      <c r="C167" s="59">
        <v>3</v>
      </c>
      <c r="D167" s="1"/>
      <c r="E167" s="60" t="s">
        <v>84</v>
      </c>
      <c r="F167" s="1"/>
      <c r="G167" s="61" t="s">
        <v>71</v>
      </c>
      <c r="H167" s="62">
        <f>J152+J155+J158+J161+J164</f>
        <v>0</v>
      </c>
      <c r="I167" s="61" t="s">
        <v>72</v>
      </c>
      <c r="J167" s="63">
        <f>(L167-H167)</f>
        <v>0</v>
      </c>
      <c r="K167" s="61" t="s">
        <v>73</v>
      </c>
      <c r="L167" s="64">
        <f>L152+L155+L158+L161+L164</f>
        <v>0</v>
      </c>
      <c r="M167" s="12"/>
      <c r="N167" s="2"/>
      <c r="O167" s="2"/>
      <c r="P167" s="2"/>
      <c r="Q167" s="33">
        <f>0+Q152+Q155+Q158+Q161+Q164</f>
        <v>0</v>
      </c>
      <c r="R167" s="27">
        <f>0+R152+R155+R158+R161+R164</f>
        <v>0</v>
      </c>
      <c r="S167" s="65">
        <f>Q167*(1+J167)+R167</f>
        <v>0</v>
      </c>
    </row>
    <row r="168" thickTop="1" thickBot="1" ht="25" customHeight="1">
      <c r="A168" s="9"/>
      <c r="B168" s="66"/>
      <c r="C168" s="66"/>
      <c r="D168" s="66"/>
      <c r="E168" s="67"/>
      <c r="F168" s="66"/>
      <c r="G168" s="68" t="s">
        <v>74</v>
      </c>
      <c r="H168" s="69">
        <f>J152+J155+J158+J161+J164</f>
        <v>0</v>
      </c>
      <c r="I168" s="68" t="s">
        <v>75</v>
      </c>
      <c r="J168" s="70">
        <f>0+J167</f>
        <v>0</v>
      </c>
      <c r="K168" s="68" t="s">
        <v>76</v>
      </c>
      <c r="L168" s="71">
        <f>L152+L155+L158+L161+L164</f>
        <v>0</v>
      </c>
      <c r="M168" s="12"/>
      <c r="N168" s="2"/>
      <c r="O168" s="2"/>
      <c r="P168" s="2"/>
      <c r="Q168" s="2"/>
    </row>
    <row r="169" ht="40" customHeight="1">
      <c r="A169" s="9"/>
      <c r="B169" s="76" t="s">
        <v>246</v>
      </c>
      <c r="C169" s="1"/>
      <c r="D169" s="1"/>
      <c r="E169" s="1"/>
      <c r="F169" s="1"/>
      <c r="G169" s="1"/>
      <c r="H169" s="40"/>
      <c r="I169" s="1"/>
      <c r="J169" s="40"/>
      <c r="K169" s="1"/>
      <c r="L169" s="1"/>
      <c r="M169" s="12"/>
      <c r="N169" s="2"/>
      <c r="O169" s="2"/>
      <c r="P169" s="2"/>
      <c r="Q169" s="2"/>
    </row>
    <row r="170">
      <c r="A170" s="9"/>
      <c r="B170" s="41">
        <v>42</v>
      </c>
      <c r="C170" s="42" t="s">
        <v>247</v>
      </c>
      <c r="D170" s="42" t="s">
        <v>7</v>
      </c>
      <c r="E170" s="42" t="s">
        <v>248</v>
      </c>
      <c r="F170" s="42" t="s">
        <v>7</v>
      </c>
      <c r="G170" s="43" t="s">
        <v>133</v>
      </c>
      <c r="H170" s="44">
        <v>19.158000000000001</v>
      </c>
      <c r="I170" s="25">
        <f>ROUND(0,2)</f>
        <v>0</v>
      </c>
      <c r="J170" s="45">
        <f>ROUND(I170*H170,2)</f>
        <v>0</v>
      </c>
      <c r="K170" s="46">
        <v>0.20999999999999999</v>
      </c>
      <c r="L170" s="47">
        <f>IF(ISNUMBER(K170),ROUND(J170*(K170+1),2),0)</f>
        <v>0</v>
      </c>
      <c r="M170" s="12"/>
      <c r="N170" s="2"/>
      <c r="O170" s="2"/>
      <c r="P170" s="2"/>
      <c r="Q170" s="33">
        <f>IF(ISNUMBER(K170),IF(H170&gt;0,IF(I170&gt;0,J170,0),0),0)</f>
        <v>0</v>
      </c>
      <c r="R170" s="27">
        <f>IF(ISNUMBER(K170)=FALSE,J170,0)</f>
        <v>0</v>
      </c>
    </row>
    <row r="171">
      <c r="A171" s="9"/>
      <c r="B171" s="48" t="s">
        <v>48</v>
      </c>
      <c r="C171" s="1"/>
      <c r="D171" s="1"/>
      <c r="E171" s="49" t="s">
        <v>249</v>
      </c>
      <c r="F171" s="1"/>
      <c r="G171" s="1"/>
      <c r="H171" s="40"/>
      <c r="I171" s="1"/>
      <c r="J171" s="40"/>
      <c r="K171" s="1"/>
      <c r="L171" s="1"/>
      <c r="M171" s="12"/>
      <c r="N171" s="2"/>
      <c r="O171" s="2"/>
      <c r="P171" s="2"/>
      <c r="Q171" s="2"/>
    </row>
    <row r="172" thickBot="1">
      <c r="A172" s="9"/>
      <c r="B172" s="50" t="s">
        <v>50</v>
      </c>
      <c r="C172" s="51"/>
      <c r="D172" s="51"/>
      <c r="E172" s="52" t="s">
        <v>250</v>
      </c>
      <c r="F172" s="51"/>
      <c r="G172" s="51"/>
      <c r="H172" s="53"/>
      <c r="I172" s="51"/>
      <c r="J172" s="53"/>
      <c r="K172" s="51"/>
      <c r="L172" s="51"/>
      <c r="M172" s="12"/>
      <c r="N172" s="2"/>
      <c r="O172" s="2"/>
      <c r="P172" s="2"/>
      <c r="Q172" s="2"/>
    </row>
    <row r="173" thickTop="1">
      <c r="A173" s="9"/>
      <c r="B173" s="41">
        <v>43</v>
      </c>
      <c r="C173" s="42" t="s">
        <v>251</v>
      </c>
      <c r="D173" s="42" t="s">
        <v>7</v>
      </c>
      <c r="E173" s="42" t="s">
        <v>252</v>
      </c>
      <c r="F173" s="42" t="s">
        <v>7</v>
      </c>
      <c r="G173" s="43" t="s">
        <v>94</v>
      </c>
      <c r="H173" s="54">
        <v>4.5119999999999996</v>
      </c>
      <c r="I173" s="55">
        <f>ROUND(0,2)</f>
        <v>0</v>
      </c>
      <c r="J173" s="56">
        <f>ROUND(I173*H173,2)</f>
        <v>0</v>
      </c>
      <c r="K173" s="57">
        <v>0.20999999999999999</v>
      </c>
      <c r="L173" s="58">
        <f>IF(ISNUMBER(K173),ROUND(J173*(K173+1),2),0)</f>
        <v>0</v>
      </c>
      <c r="M173" s="12"/>
      <c r="N173" s="2"/>
      <c r="O173" s="2"/>
      <c r="P173" s="2"/>
      <c r="Q173" s="33">
        <f>IF(ISNUMBER(K173),IF(H173&gt;0,IF(I173&gt;0,J173,0),0),0)</f>
        <v>0</v>
      </c>
      <c r="R173" s="27">
        <f>IF(ISNUMBER(K173)=FALSE,J173,0)</f>
        <v>0</v>
      </c>
    </row>
    <row r="174">
      <c r="A174" s="9"/>
      <c r="B174" s="48" t="s">
        <v>48</v>
      </c>
      <c r="C174" s="1"/>
      <c r="D174" s="1"/>
      <c r="E174" s="49" t="s">
        <v>237</v>
      </c>
      <c r="F174" s="1"/>
      <c r="G174" s="1"/>
      <c r="H174" s="40"/>
      <c r="I174" s="1"/>
      <c r="J174" s="40"/>
      <c r="K174" s="1"/>
      <c r="L174" s="1"/>
      <c r="M174" s="12"/>
      <c r="N174" s="2"/>
      <c r="O174" s="2"/>
      <c r="P174" s="2"/>
      <c r="Q174" s="2"/>
    </row>
    <row r="175" thickBot="1">
      <c r="A175" s="9"/>
      <c r="B175" s="50" t="s">
        <v>50</v>
      </c>
      <c r="C175" s="51"/>
      <c r="D175" s="51"/>
      <c r="E175" s="52" t="s">
        <v>253</v>
      </c>
      <c r="F175" s="51"/>
      <c r="G175" s="51"/>
      <c r="H175" s="53"/>
      <c r="I175" s="51"/>
      <c r="J175" s="53"/>
      <c r="K175" s="51"/>
      <c r="L175" s="51"/>
      <c r="M175" s="12"/>
      <c r="N175" s="2"/>
      <c r="O175" s="2"/>
      <c r="P175" s="2"/>
      <c r="Q175" s="2"/>
    </row>
    <row r="176" thickTop="1">
      <c r="A176" s="9"/>
      <c r="B176" s="41">
        <v>44</v>
      </c>
      <c r="C176" s="42" t="s">
        <v>254</v>
      </c>
      <c r="D176" s="42" t="s">
        <v>7</v>
      </c>
      <c r="E176" s="42" t="s">
        <v>255</v>
      </c>
      <c r="F176" s="42" t="s">
        <v>7</v>
      </c>
      <c r="G176" s="43" t="s">
        <v>133</v>
      </c>
      <c r="H176" s="54">
        <v>5.306</v>
      </c>
      <c r="I176" s="55">
        <f>ROUND(0,2)</f>
        <v>0</v>
      </c>
      <c r="J176" s="56">
        <f>ROUND(I176*H176,2)</f>
        <v>0</v>
      </c>
      <c r="K176" s="57">
        <v>0.20999999999999999</v>
      </c>
      <c r="L176" s="58">
        <f>IF(ISNUMBER(K176),ROUND(J176*(K176+1),2),0)</f>
        <v>0</v>
      </c>
      <c r="M176" s="12"/>
      <c r="N176" s="2"/>
      <c r="O176" s="2"/>
      <c r="P176" s="2"/>
      <c r="Q176" s="33">
        <f>IF(ISNUMBER(K176),IF(H176&gt;0,IF(I176&gt;0,J176,0),0),0)</f>
        <v>0</v>
      </c>
      <c r="R176" s="27">
        <f>IF(ISNUMBER(K176)=FALSE,J176,0)</f>
        <v>0</v>
      </c>
    </row>
    <row r="177">
      <c r="A177" s="9"/>
      <c r="B177" s="48" t="s">
        <v>48</v>
      </c>
      <c r="C177" s="1"/>
      <c r="D177" s="1"/>
      <c r="E177" s="49" t="s">
        <v>256</v>
      </c>
      <c r="F177" s="1"/>
      <c r="G177" s="1"/>
      <c r="H177" s="40"/>
      <c r="I177" s="1"/>
      <c r="J177" s="40"/>
      <c r="K177" s="1"/>
      <c r="L177" s="1"/>
      <c r="M177" s="12"/>
      <c r="N177" s="2"/>
      <c r="O177" s="2"/>
      <c r="P177" s="2"/>
      <c r="Q177" s="2"/>
    </row>
    <row r="178" thickBot="1">
      <c r="A178" s="9"/>
      <c r="B178" s="50" t="s">
        <v>50</v>
      </c>
      <c r="C178" s="51"/>
      <c r="D178" s="51"/>
      <c r="E178" s="52" t="s">
        <v>257</v>
      </c>
      <c r="F178" s="51"/>
      <c r="G178" s="51"/>
      <c r="H178" s="53"/>
      <c r="I178" s="51"/>
      <c r="J178" s="53"/>
      <c r="K178" s="51"/>
      <c r="L178" s="51"/>
      <c r="M178" s="12"/>
      <c r="N178" s="2"/>
      <c r="O178" s="2"/>
      <c r="P178" s="2"/>
      <c r="Q178" s="2"/>
    </row>
    <row r="179" thickTop="1">
      <c r="A179" s="9"/>
      <c r="B179" s="41">
        <v>45</v>
      </c>
      <c r="C179" s="42" t="s">
        <v>258</v>
      </c>
      <c r="D179" s="42" t="s">
        <v>7</v>
      </c>
      <c r="E179" s="42" t="s">
        <v>259</v>
      </c>
      <c r="F179" s="42" t="s">
        <v>7</v>
      </c>
      <c r="G179" s="43" t="s">
        <v>133</v>
      </c>
      <c r="H179" s="54">
        <v>3.6720000000000002</v>
      </c>
      <c r="I179" s="55">
        <f>ROUND(0,2)</f>
        <v>0</v>
      </c>
      <c r="J179" s="56">
        <f>ROUND(I179*H179,2)</f>
        <v>0</v>
      </c>
      <c r="K179" s="57">
        <v>0.20999999999999999</v>
      </c>
      <c r="L179" s="58">
        <f>IF(ISNUMBER(K179),ROUND(J179*(K179+1),2),0)</f>
        <v>0</v>
      </c>
      <c r="M179" s="12"/>
      <c r="N179" s="2"/>
      <c r="O179" s="2"/>
      <c r="P179" s="2"/>
      <c r="Q179" s="33">
        <f>IF(ISNUMBER(K179),IF(H179&gt;0,IF(I179&gt;0,J179,0),0),0)</f>
        <v>0</v>
      </c>
      <c r="R179" s="27">
        <f>IF(ISNUMBER(K179)=FALSE,J179,0)</f>
        <v>0</v>
      </c>
    </row>
    <row r="180">
      <c r="A180" s="9"/>
      <c r="B180" s="48" t="s">
        <v>48</v>
      </c>
      <c r="C180" s="1"/>
      <c r="D180" s="1"/>
      <c r="E180" s="49" t="s">
        <v>260</v>
      </c>
      <c r="F180" s="1"/>
      <c r="G180" s="1"/>
      <c r="H180" s="40"/>
      <c r="I180" s="1"/>
      <c r="J180" s="40"/>
      <c r="K180" s="1"/>
      <c r="L180" s="1"/>
      <c r="M180" s="12"/>
      <c r="N180" s="2"/>
      <c r="O180" s="2"/>
      <c r="P180" s="2"/>
      <c r="Q180" s="2"/>
    </row>
    <row r="181" thickBot="1">
      <c r="A181" s="9"/>
      <c r="B181" s="50" t="s">
        <v>50</v>
      </c>
      <c r="C181" s="51"/>
      <c r="D181" s="51"/>
      <c r="E181" s="52" t="s">
        <v>261</v>
      </c>
      <c r="F181" s="51"/>
      <c r="G181" s="51"/>
      <c r="H181" s="53"/>
      <c r="I181" s="51"/>
      <c r="J181" s="53"/>
      <c r="K181" s="51"/>
      <c r="L181" s="51"/>
      <c r="M181" s="12"/>
      <c r="N181" s="2"/>
      <c r="O181" s="2"/>
      <c r="P181" s="2"/>
      <c r="Q181" s="2"/>
    </row>
    <row r="182" thickTop="1">
      <c r="A182" s="9"/>
      <c r="B182" s="41">
        <v>46</v>
      </c>
      <c r="C182" s="42" t="s">
        <v>262</v>
      </c>
      <c r="D182" s="42" t="s">
        <v>7</v>
      </c>
      <c r="E182" s="42" t="s">
        <v>263</v>
      </c>
      <c r="F182" s="42" t="s">
        <v>7</v>
      </c>
      <c r="G182" s="43" t="s">
        <v>133</v>
      </c>
      <c r="H182" s="54">
        <v>3.7200000000000002</v>
      </c>
      <c r="I182" s="55">
        <f>ROUND(0,2)</f>
        <v>0</v>
      </c>
      <c r="J182" s="56">
        <f>ROUND(I182*H182,2)</f>
        <v>0</v>
      </c>
      <c r="K182" s="57">
        <v>0.20999999999999999</v>
      </c>
      <c r="L182" s="58">
        <f>IF(ISNUMBER(K182),ROUND(J182*(K182+1),2),0)</f>
        <v>0</v>
      </c>
      <c r="M182" s="12"/>
      <c r="N182" s="2"/>
      <c r="O182" s="2"/>
      <c r="P182" s="2"/>
      <c r="Q182" s="33">
        <f>IF(ISNUMBER(K182),IF(H182&gt;0,IF(I182&gt;0,J182,0),0),0)</f>
        <v>0</v>
      </c>
      <c r="R182" s="27">
        <f>IF(ISNUMBER(K182)=FALSE,J182,0)</f>
        <v>0</v>
      </c>
    </row>
    <row r="183">
      <c r="A183" s="9"/>
      <c r="B183" s="48" t="s">
        <v>48</v>
      </c>
      <c r="C183" s="1"/>
      <c r="D183" s="1"/>
      <c r="E183" s="49" t="s">
        <v>264</v>
      </c>
      <c r="F183" s="1"/>
      <c r="G183" s="1"/>
      <c r="H183" s="40"/>
      <c r="I183" s="1"/>
      <c r="J183" s="40"/>
      <c r="K183" s="1"/>
      <c r="L183" s="1"/>
      <c r="M183" s="12"/>
      <c r="N183" s="2"/>
      <c r="O183" s="2"/>
      <c r="P183" s="2"/>
      <c r="Q183" s="2"/>
    </row>
    <row r="184" thickBot="1">
      <c r="A184" s="9"/>
      <c r="B184" s="50" t="s">
        <v>50</v>
      </c>
      <c r="C184" s="51"/>
      <c r="D184" s="51"/>
      <c r="E184" s="52" t="s">
        <v>265</v>
      </c>
      <c r="F184" s="51"/>
      <c r="G184" s="51"/>
      <c r="H184" s="53"/>
      <c r="I184" s="51"/>
      <c r="J184" s="53"/>
      <c r="K184" s="51"/>
      <c r="L184" s="51"/>
      <c r="M184" s="12"/>
      <c r="N184" s="2"/>
      <c r="O184" s="2"/>
      <c r="P184" s="2"/>
      <c r="Q184" s="2"/>
    </row>
    <row r="185" thickTop="1">
      <c r="A185" s="9"/>
      <c r="B185" s="41">
        <v>47</v>
      </c>
      <c r="C185" s="42" t="s">
        <v>266</v>
      </c>
      <c r="D185" s="42" t="s">
        <v>7</v>
      </c>
      <c r="E185" s="42" t="s">
        <v>267</v>
      </c>
      <c r="F185" s="42" t="s">
        <v>7</v>
      </c>
      <c r="G185" s="43" t="s">
        <v>94</v>
      </c>
      <c r="H185" s="54">
        <v>0.38200000000000001</v>
      </c>
      <c r="I185" s="55">
        <f>ROUND(0,2)</f>
        <v>0</v>
      </c>
      <c r="J185" s="56">
        <f>ROUND(I185*H185,2)</f>
        <v>0</v>
      </c>
      <c r="K185" s="57">
        <v>0.20999999999999999</v>
      </c>
      <c r="L185" s="58">
        <f>IF(ISNUMBER(K185),ROUND(J185*(K185+1),2),0)</f>
        <v>0</v>
      </c>
      <c r="M185" s="12"/>
      <c r="N185" s="2"/>
      <c r="O185" s="2"/>
      <c r="P185" s="2"/>
      <c r="Q185" s="33">
        <f>IF(ISNUMBER(K185),IF(H185&gt;0,IF(I185&gt;0,J185,0),0),0)</f>
        <v>0</v>
      </c>
      <c r="R185" s="27">
        <f>IF(ISNUMBER(K185)=FALSE,J185,0)</f>
        <v>0</v>
      </c>
    </row>
    <row r="186">
      <c r="A186" s="9"/>
      <c r="B186" s="48" t="s">
        <v>48</v>
      </c>
      <c r="C186" s="1"/>
      <c r="D186" s="1"/>
      <c r="E186" s="49" t="s">
        <v>268</v>
      </c>
      <c r="F186" s="1"/>
      <c r="G186" s="1"/>
      <c r="H186" s="40"/>
      <c r="I186" s="1"/>
      <c r="J186" s="40"/>
      <c r="K186" s="1"/>
      <c r="L186" s="1"/>
      <c r="M186" s="12"/>
      <c r="N186" s="2"/>
      <c r="O186" s="2"/>
      <c r="P186" s="2"/>
      <c r="Q186" s="2"/>
    </row>
    <row r="187" thickBot="1">
      <c r="A187" s="9"/>
      <c r="B187" s="50" t="s">
        <v>50</v>
      </c>
      <c r="C187" s="51"/>
      <c r="D187" s="51"/>
      <c r="E187" s="52" t="s">
        <v>269</v>
      </c>
      <c r="F187" s="51"/>
      <c r="G187" s="51"/>
      <c r="H187" s="53"/>
      <c r="I187" s="51"/>
      <c r="J187" s="53"/>
      <c r="K187" s="51"/>
      <c r="L187" s="51"/>
      <c r="M187" s="12"/>
      <c r="N187" s="2"/>
      <c r="O187" s="2"/>
      <c r="P187" s="2"/>
      <c r="Q187" s="2"/>
    </row>
    <row r="188" thickTop="1">
      <c r="A188" s="9"/>
      <c r="B188" s="41">
        <v>48</v>
      </c>
      <c r="C188" s="42" t="s">
        <v>270</v>
      </c>
      <c r="D188" s="42" t="s">
        <v>7</v>
      </c>
      <c r="E188" s="42" t="s">
        <v>271</v>
      </c>
      <c r="F188" s="42" t="s">
        <v>7</v>
      </c>
      <c r="G188" s="43" t="s">
        <v>133</v>
      </c>
      <c r="H188" s="54">
        <v>17.359999999999999</v>
      </c>
      <c r="I188" s="55">
        <f>ROUND(0,2)</f>
        <v>0</v>
      </c>
      <c r="J188" s="56">
        <f>ROUND(I188*H188,2)</f>
        <v>0</v>
      </c>
      <c r="K188" s="57">
        <v>0.20999999999999999</v>
      </c>
      <c r="L188" s="58">
        <f>IF(ISNUMBER(K188),ROUND(J188*(K188+1),2),0)</f>
        <v>0</v>
      </c>
      <c r="M188" s="12"/>
      <c r="N188" s="2"/>
      <c r="O188" s="2"/>
      <c r="P188" s="2"/>
      <c r="Q188" s="33">
        <f>IF(ISNUMBER(K188),IF(H188&gt;0,IF(I188&gt;0,J188,0),0),0)</f>
        <v>0</v>
      </c>
      <c r="R188" s="27">
        <f>IF(ISNUMBER(K188)=FALSE,J188,0)</f>
        <v>0</v>
      </c>
    </row>
    <row r="189">
      <c r="A189" s="9"/>
      <c r="B189" s="48" t="s">
        <v>48</v>
      </c>
      <c r="C189" s="1"/>
      <c r="D189" s="1"/>
      <c r="E189" s="49" t="s">
        <v>272</v>
      </c>
      <c r="F189" s="1"/>
      <c r="G189" s="1"/>
      <c r="H189" s="40"/>
      <c r="I189" s="1"/>
      <c r="J189" s="40"/>
      <c r="K189" s="1"/>
      <c r="L189" s="1"/>
      <c r="M189" s="12"/>
      <c r="N189" s="2"/>
      <c r="O189" s="2"/>
      <c r="P189" s="2"/>
      <c r="Q189" s="2"/>
    </row>
    <row r="190" thickBot="1">
      <c r="A190" s="9"/>
      <c r="B190" s="50" t="s">
        <v>50</v>
      </c>
      <c r="C190" s="51"/>
      <c r="D190" s="51"/>
      <c r="E190" s="52" t="s">
        <v>273</v>
      </c>
      <c r="F190" s="51"/>
      <c r="G190" s="51"/>
      <c r="H190" s="53"/>
      <c r="I190" s="51"/>
      <c r="J190" s="53"/>
      <c r="K190" s="51"/>
      <c r="L190" s="51"/>
      <c r="M190" s="12"/>
      <c r="N190" s="2"/>
      <c r="O190" s="2"/>
      <c r="P190" s="2"/>
      <c r="Q190" s="2"/>
    </row>
    <row r="191" thickTop="1">
      <c r="A191" s="9"/>
      <c r="B191" s="41">
        <v>49</v>
      </c>
      <c r="C191" s="42" t="s">
        <v>274</v>
      </c>
      <c r="D191" s="42" t="s">
        <v>7</v>
      </c>
      <c r="E191" s="42" t="s">
        <v>275</v>
      </c>
      <c r="F191" s="42" t="s">
        <v>7</v>
      </c>
      <c r="G191" s="43" t="s">
        <v>133</v>
      </c>
      <c r="H191" s="54">
        <v>4.8959999999999999</v>
      </c>
      <c r="I191" s="55">
        <f>ROUND(0,2)</f>
        <v>0</v>
      </c>
      <c r="J191" s="56">
        <f>ROUND(I191*H191,2)</f>
        <v>0</v>
      </c>
      <c r="K191" s="57">
        <v>0.20999999999999999</v>
      </c>
      <c r="L191" s="58">
        <f>IF(ISNUMBER(K191),ROUND(J191*(K191+1),2),0)</f>
        <v>0</v>
      </c>
      <c r="M191" s="12"/>
      <c r="N191" s="2"/>
      <c r="O191" s="2"/>
      <c r="P191" s="2"/>
      <c r="Q191" s="33">
        <f>IF(ISNUMBER(K191),IF(H191&gt;0,IF(I191&gt;0,J191,0),0),0)</f>
        <v>0</v>
      </c>
      <c r="R191" s="27">
        <f>IF(ISNUMBER(K191)=FALSE,J191,0)</f>
        <v>0</v>
      </c>
    </row>
    <row r="192">
      <c r="A192" s="9"/>
      <c r="B192" s="48" t="s">
        <v>48</v>
      </c>
      <c r="C192" s="1"/>
      <c r="D192" s="1"/>
      <c r="E192" s="49" t="s">
        <v>276</v>
      </c>
      <c r="F192" s="1"/>
      <c r="G192" s="1"/>
      <c r="H192" s="40"/>
      <c r="I192" s="1"/>
      <c r="J192" s="40"/>
      <c r="K192" s="1"/>
      <c r="L192" s="1"/>
      <c r="M192" s="12"/>
      <c r="N192" s="2"/>
      <c r="O192" s="2"/>
      <c r="P192" s="2"/>
      <c r="Q192" s="2"/>
    </row>
    <row r="193" thickBot="1">
      <c r="A193" s="9"/>
      <c r="B193" s="50" t="s">
        <v>50</v>
      </c>
      <c r="C193" s="51"/>
      <c r="D193" s="51"/>
      <c r="E193" s="52" t="s">
        <v>277</v>
      </c>
      <c r="F193" s="51"/>
      <c r="G193" s="51"/>
      <c r="H193" s="53"/>
      <c r="I193" s="51"/>
      <c r="J193" s="53"/>
      <c r="K193" s="51"/>
      <c r="L193" s="51"/>
      <c r="M193" s="12"/>
      <c r="N193" s="2"/>
      <c r="O193" s="2"/>
      <c r="P193" s="2"/>
      <c r="Q193" s="2"/>
    </row>
    <row r="194" thickTop="1" thickBot="1" ht="25" customHeight="1">
      <c r="A194" s="9"/>
      <c r="B194" s="1"/>
      <c r="C194" s="59">
        <v>4</v>
      </c>
      <c r="D194" s="1"/>
      <c r="E194" s="60" t="s">
        <v>85</v>
      </c>
      <c r="F194" s="1"/>
      <c r="G194" s="61" t="s">
        <v>71</v>
      </c>
      <c r="H194" s="62">
        <f>J170+J173+J176+J179+J182+J185+J188+J191</f>
        <v>0</v>
      </c>
      <c r="I194" s="61" t="s">
        <v>72</v>
      </c>
      <c r="J194" s="63">
        <f>(L194-H194)</f>
        <v>0</v>
      </c>
      <c r="K194" s="61" t="s">
        <v>73</v>
      </c>
      <c r="L194" s="64">
        <f>L170+L173+L176+L179+L182+L185+L188+L191</f>
        <v>0</v>
      </c>
      <c r="M194" s="12"/>
      <c r="N194" s="2"/>
      <c r="O194" s="2"/>
      <c r="P194" s="2"/>
      <c r="Q194" s="33">
        <f>0+Q170+Q173+Q176+Q179+Q182+Q185+Q188+Q191</f>
        <v>0</v>
      </c>
      <c r="R194" s="27">
        <f>0+R170+R173+R176+R179+R182+R185+R188+R191</f>
        <v>0</v>
      </c>
      <c r="S194" s="65">
        <f>Q194*(1+J194)+R194</f>
        <v>0</v>
      </c>
    </row>
    <row r="195" thickTop="1" thickBot="1" ht="25" customHeight="1">
      <c r="A195" s="9"/>
      <c r="B195" s="66"/>
      <c r="C195" s="66"/>
      <c r="D195" s="66"/>
      <c r="E195" s="67"/>
      <c r="F195" s="66"/>
      <c r="G195" s="68" t="s">
        <v>74</v>
      </c>
      <c r="H195" s="69">
        <f>J170+J173+J176+J179+J182+J185+J188+J191</f>
        <v>0</v>
      </c>
      <c r="I195" s="68" t="s">
        <v>75</v>
      </c>
      <c r="J195" s="70">
        <f>0+J194</f>
        <v>0</v>
      </c>
      <c r="K195" s="68" t="s">
        <v>76</v>
      </c>
      <c r="L195" s="71">
        <f>L170+L173+L176+L179+L182+L185+L188+L191</f>
        <v>0</v>
      </c>
      <c r="M195" s="12"/>
      <c r="N195" s="2"/>
      <c r="O195" s="2"/>
      <c r="P195" s="2"/>
      <c r="Q195" s="2"/>
    </row>
    <row r="196" ht="40" customHeight="1">
      <c r="A196" s="9"/>
      <c r="B196" s="76" t="s">
        <v>278</v>
      </c>
      <c r="C196" s="1"/>
      <c r="D196" s="1"/>
      <c r="E196" s="1"/>
      <c r="F196" s="1"/>
      <c r="G196" s="1"/>
      <c r="H196" s="40"/>
      <c r="I196" s="1"/>
      <c r="J196" s="40"/>
      <c r="K196" s="1"/>
      <c r="L196" s="1"/>
      <c r="M196" s="12"/>
      <c r="N196" s="2"/>
      <c r="O196" s="2"/>
      <c r="P196" s="2"/>
      <c r="Q196" s="2"/>
    </row>
    <row r="197">
      <c r="A197" s="9"/>
      <c r="B197" s="41">
        <v>50</v>
      </c>
      <c r="C197" s="42" t="s">
        <v>279</v>
      </c>
      <c r="D197" s="42" t="s">
        <v>92</v>
      </c>
      <c r="E197" s="42" t="s">
        <v>280</v>
      </c>
      <c r="F197" s="42" t="s">
        <v>7</v>
      </c>
      <c r="G197" s="43" t="s">
        <v>121</v>
      </c>
      <c r="H197" s="44">
        <v>248</v>
      </c>
      <c r="I197" s="25">
        <f>ROUND(0,2)</f>
        <v>0</v>
      </c>
      <c r="J197" s="45">
        <f>ROUND(I197*H197,2)</f>
        <v>0</v>
      </c>
      <c r="K197" s="46">
        <v>0.20999999999999999</v>
      </c>
      <c r="L197" s="47">
        <f>IF(ISNUMBER(K197),ROUND(J197*(K197+1),2),0)</f>
        <v>0</v>
      </c>
      <c r="M197" s="12"/>
      <c r="N197" s="2"/>
      <c r="O197" s="2"/>
      <c r="P197" s="2"/>
      <c r="Q197" s="33">
        <f>IF(ISNUMBER(K197),IF(H197&gt;0,IF(I197&gt;0,J197,0),0),0)</f>
        <v>0</v>
      </c>
      <c r="R197" s="27">
        <f>IF(ISNUMBER(K197)=FALSE,J197,0)</f>
        <v>0</v>
      </c>
    </row>
    <row r="198">
      <c r="A198" s="9"/>
      <c r="B198" s="48" t="s">
        <v>48</v>
      </c>
      <c r="C198" s="1"/>
      <c r="D198" s="1"/>
      <c r="E198" s="49" t="s">
        <v>281</v>
      </c>
      <c r="F198" s="1"/>
      <c r="G198" s="1"/>
      <c r="H198" s="40"/>
      <c r="I198" s="1"/>
      <c r="J198" s="40"/>
      <c r="K198" s="1"/>
      <c r="L198" s="1"/>
      <c r="M198" s="12"/>
      <c r="N198" s="2"/>
      <c r="O198" s="2"/>
      <c r="P198" s="2"/>
      <c r="Q198" s="2"/>
    </row>
    <row r="199" thickBot="1">
      <c r="A199" s="9"/>
      <c r="B199" s="50" t="s">
        <v>50</v>
      </c>
      <c r="C199" s="51"/>
      <c r="D199" s="51"/>
      <c r="E199" s="52" t="s">
        <v>282</v>
      </c>
      <c r="F199" s="51"/>
      <c r="G199" s="51"/>
      <c r="H199" s="53"/>
      <c r="I199" s="51"/>
      <c r="J199" s="53"/>
      <c r="K199" s="51"/>
      <c r="L199" s="51"/>
      <c r="M199" s="12"/>
      <c r="N199" s="2"/>
      <c r="O199" s="2"/>
      <c r="P199" s="2"/>
      <c r="Q199" s="2"/>
    </row>
    <row r="200" thickTop="1">
      <c r="A200" s="9"/>
      <c r="B200" s="41">
        <v>51</v>
      </c>
      <c r="C200" s="42" t="s">
        <v>279</v>
      </c>
      <c r="D200" s="42" t="s">
        <v>97</v>
      </c>
      <c r="E200" s="42" t="s">
        <v>280</v>
      </c>
      <c r="F200" s="42" t="s">
        <v>7</v>
      </c>
      <c r="G200" s="43" t="s">
        <v>121</v>
      </c>
      <c r="H200" s="54">
        <v>158</v>
      </c>
      <c r="I200" s="55">
        <f>ROUND(0,2)</f>
        <v>0</v>
      </c>
      <c r="J200" s="56">
        <f>ROUND(I200*H200,2)</f>
        <v>0</v>
      </c>
      <c r="K200" s="57">
        <v>0.20999999999999999</v>
      </c>
      <c r="L200" s="58">
        <f>IF(ISNUMBER(K200),ROUND(J200*(K200+1),2),0)</f>
        <v>0</v>
      </c>
      <c r="M200" s="12"/>
      <c r="N200" s="2"/>
      <c r="O200" s="2"/>
      <c r="P200" s="2"/>
      <c r="Q200" s="33">
        <f>IF(ISNUMBER(K200),IF(H200&gt;0,IF(I200&gt;0,J200,0),0),0)</f>
        <v>0</v>
      </c>
      <c r="R200" s="27">
        <f>IF(ISNUMBER(K200)=FALSE,J200,0)</f>
        <v>0</v>
      </c>
    </row>
    <row r="201">
      <c r="A201" s="9"/>
      <c r="B201" s="48" t="s">
        <v>48</v>
      </c>
      <c r="C201" s="1"/>
      <c r="D201" s="1"/>
      <c r="E201" s="49" t="s">
        <v>283</v>
      </c>
      <c r="F201" s="1"/>
      <c r="G201" s="1"/>
      <c r="H201" s="40"/>
      <c r="I201" s="1"/>
      <c r="J201" s="40"/>
      <c r="K201" s="1"/>
      <c r="L201" s="1"/>
      <c r="M201" s="12"/>
      <c r="N201" s="2"/>
      <c r="O201" s="2"/>
      <c r="P201" s="2"/>
      <c r="Q201" s="2"/>
    </row>
    <row r="202" thickBot="1">
      <c r="A202" s="9"/>
      <c r="B202" s="50" t="s">
        <v>50</v>
      </c>
      <c r="C202" s="51"/>
      <c r="D202" s="51"/>
      <c r="E202" s="52" t="s">
        <v>284</v>
      </c>
      <c r="F202" s="51"/>
      <c r="G202" s="51"/>
      <c r="H202" s="53"/>
      <c r="I202" s="51"/>
      <c r="J202" s="53"/>
      <c r="K202" s="51"/>
      <c r="L202" s="51"/>
      <c r="M202" s="12"/>
      <c r="N202" s="2"/>
      <c r="O202" s="2"/>
      <c r="P202" s="2"/>
      <c r="Q202" s="2"/>
    </row>
    <row r="203" thickTop="1">
      <c r="A203" s="9"/>
      <c r="B203" s="41">
        <v>52</v>
      </c>
      <c r="C203" s="42" t="s">
        <v>285</v>
      </c>
      <c r="D203" s="42" t="s">
        <v>7</v>
      </c>
      <c r="E203" s="42" t="s">
        <v>286</v>
      </c>
      <c r="F203" s="42" t="s">
        <v>7</v>
      </c>
      <c r="G203" s="43" t="s">
        <v>121</v>
      </c>
      <c r="H203" s="54">
        <v>158</v>
      </c>
      <c r="I203" s="55">
        <f>ROUND(0,2)</f>
        <v>0</v>
      </c>
      <c r="J203" s="56">
        <f>ROUND(I203*H203,2)</f>
        <v>0</v>
      </c>
      <c r="K203" s="57">
        <v>0.20999999999999999</v>
      </c>
      <c r="L203" s="58">
        <f>IF(ISNUMBER(K203),ROUND(J203*(K203+1),2),0)</f>
        <v>0</v>
      </c>
      <c r="M203" s="12"/>
      <c r="N203" s="2"/>
      <c r="O203" s="2"/>
      <c r="P203" s="2"/>
      <c r="Q203" s="33">
        <f>IF(ISNUMBER(K203),IF(H203&gt;0,IF(I203&gt;0,J203,0),0),0)</f>
        <v>0</v>
      </c>
      <c r="R203" s="27">
        <f>IF(ISNUMBER(K203)=FALSE,J203,0)</f>
        <v>0</v>
      </c>
    </row>
    <row r="204">
      <c r="A204" s="9"/>
      <c r="B204" s="48" t="s">
        <v>48</v>
      </c>
      <c r="C204" s="1"/>
      <c r="D204" s="1"/>
      <c r="E204" s="49" t="s">
        <v>287</v>
      </c>
      <c r="F204" s="1"/>
      <c r="G204" s="1"/>
      <c r="H204" s="40"/>
      <c r="I204" s="1"/>
      <c r="J204" s="40"/>
      <c r="K204" s="1"/>
      <c r="L204" s="1"/>
      <c r="M204" s="12"/>
      <c r="N204" s="2"/>
      <c r="O204" s="2"/>
      <c r="P204" s="2"/>
      <c r="Q204" s="2"/>
    </row>
    <row r="205" thickBot="1">
      <c r="A205" s="9"/>
      <c r="B205" s="50" t="s">
        <v>50</v>
      </c>
      <c r="C205" s="51"/>
      <c r="D205" s="51"/>
      <c r="E205" s="52" t="s">
        <v>288</v>
      </c>
      <c r="F205" s="51"/>
      <c r="G205" s="51"/>
      <c r="H205" s="53"/>
      <c r="I205" s="51"/>
      <c r="J205" s="53"/>
      <c r="K205" s="51"/>
      <c r="L205" s="51"/>
      <c r="M205" s="12"/>
      <c r="N205" s="2"/>
      <c r="O205" s="2"/>
      <c r="P205" s="2"/>
      <c r="Q205" s="2"/>
    </row>
    <row r="206" thickTop="1">
      <c r="A206" s="9"/>
      <c r="B206" s="41">
        <v>53</v>
      </c>
      <c r="C206" s="42" t="s">
        <v>289</v>
      </c>
      <c r="D206" s="42" t="s">
        <v>7</v>
      </c>
      <c r="E206" s="42" t="s">
        <v>290</v>
      </c>
      <c r="F206" s="42" t="s">
        <v>7</v>
      </c>
      <c r="G206" s="43" t="s">
        <v>133</v>
      </c>
      <c r="H206" s="54">
        <v>5.8499999999999996</v>
      </c>
      <c r="I206" s="55">
        <f>ROUND(0,2)</f>
        <v>0</v>
      </c>
      <c r="J206" s="56">
        <f>ROUND(I206*H206,2)</f>
        <v>0</v>
      </c>
      <c r="K206" s="57">
        <v>0.20999999999999999</v>
      </c>
      <c r="L206" s="58">
        <f>IF(ISNUMBER(K206),ROUND(J206*(K206+1),2),0)</f>
        <v>0</v>
      </c>
      <c r="M206" s="12"/>
      <c r="N206" s="2"/>
      <c r="O206" s="2"/>
      <c r="P206" s="2"/>
      <c r="Q206" s="33">
        <f>IF(ISNUMBER(K206),IF(H206&gt;0,IF(I206&gt;0,J206,0),0),0)</f>
        <v>0</v>
      </c>
      <c r="R206" s="27">
        <f>IF(ISNUMBER(K206)=FALSE,J206,0)</f>
        <v>0</v>
      </c>
    </row>
    <row r="207">
      <c r="A207" s="9"/>
      <c r="B207" s="48" t="s">
        <v>48</v>
      </c>
      <c r="C207" s="1"/>
      <c r="D207" s="1"/>
      <c r="E207" s="49" t="s">
        <v>291</v>
      </c>
      <c r="F207" s="1"/>
      <c r="G207" s="1"/>
      <c r="H207" s="40"/>
      <c r="I207" s="1"/>
      <c r="J207" s="40"/>
      <c r="K207" s="1"/>
      <c r="L207" s="1"/>
      <c r="M207" s="12"/>
      <c r="N207" s="2"/>
      <c r="O207" s="2"/>
      <c r="P207" s="2"/>
      <c r="Q207" s="2"/>
    </row>
    <row r="208" thickBot="1">
      <c r="A208" s="9"/>
      <c r="B208" s="50" t="s">
        <v>50</v>
      </c>
      <c r="C208" s="51"/>
      <c r="D208" s="51"/>
      <c r="E208" s="52" t="s">
        <v>292</v>
      </c>
      <c r="F208" s="51"/>
      <c r="G208" s="51"/>
      <c r="H208" s="53"/>
      <c r="I208" s="51"/>
      <c r="J208" s="53"/>
      <c r="K208" s="51"/>
      <c r="L208" s="51"/>
      <c r="M208" s="12"/>
      <c r="N208" s="2"/>
      <c r="O208" s="2"/>
      <c r="P208" s="2"/>
      <c r="Q208" s="2"/>
    </row>
    <row r="209" thickTop="1">
      <c r="A209" s="9"/>
      <c r="B209" s="41">
        <v>54</v>
      </c>
      <c r="C209" s="42" t="s">
        <v>293</v>
      </c>
      <c r="D209" s="42" t="s">
        <v>7</v>
      </c>
      <c r="E209" s="42" t="s">
        <v>294</v>
      </c>
      <c r="F209" s="42" t="s">
        <v>7</v>
      </c>
      <c r="G209" s="43" t="s">
        <v>133</v>
      </c>
      <c r="H209" s="54">
        <v>12.69</v>
      </c>
      <c r="I209" s="55">
        <f>ROUND(0,2)</f>
        <v>0</v>
      </c>
      <c r="J209" s="56">
        <f>ROUND(I209*H209,2)</f>
        <v>0</v>
      </c>
      <c r="K209" s="57">
        <v>0.20999999999999999</v>
      </c>
      <c r="L209" s="58">
        <f>IF(ISNUMBER(K209),ROUND(J209*(K209+1),2),0)</f>
        <v>0</v>
      </c>
      <c r="M209" s="12"/>
      <c r="N209" s="2"/>
      <c r="O209" s="2"/>
      <c r="P209" s="2"/>
      <c r="Q209" s="33">
        <f>IF(ISNUMBER(K209),IF(H209&gt;0,IF(I209&gt;0,J209,0),0),0)</f>
        <v>0</v>
      </c>
      <c r="R209" s="27">
        <f>IF(ISNUMBER(K209)=FALSE,J209,0)</f>
        <v>0</v>
      </c>
    </row>
    <row r="210">
      <c r="A210" s="9"/>
      <c r="B210" s="48" t="s">
        <v>48</v>
      </c>
      <c r="C210" s="1"/>
      <c r="D210" s="1"/>
      <c r="E210" s="49" t="s">
        <v>291</v>
      </c>
      <c r="F210" s="1"/>
      <c r="G210" s="1"/>
      <c r="H210" s="40"/>
      <c r="I210" s="1"/>
      <c r="J210" s="40"/>
      <c r="K210" s="1"/>
      <c r="L210" s="1"/>
      <c r="M210" s="12"/>
      <c r="N210" s="2"/>
      <c r="O210" s="2"/>
      <c r="P210" s="2"/>
      <c r="Q210" s="2"/>
    </row>
    <row r="211" thickBot="1">
      <c r="A211" s="9"/>
      <c r="B211" s="50" t="s">
        <v>50</v>
      </c>
      <c r="C211" s="51"/>
      <c r="D211" s="51"/>
      <c r="E211" s="52" t="s">
        <v>295</v>
      </c>
      <c r="F211" s="51"/>
      <c r="G211" s="51"/>
      <c r="H211" s="53"/>
      <c r="I211" s="51"/>
      <c r="J211" s="53"/>
      <c r="K211" s="51"/>
      <c r="L211" s="51"/>
      <c r="M211" s="12"/>
      <c r="N211" s="2"/>
      <c r="O211" s="2"/>
      <c r="P211" s="2"/>
      <c r="Q211" s="2"/>
    </row>
    <row r="212" thickTop="1">
      <c r="A212" s="9"/>
      <c r="B212" s="41">
        <v>55</v>
      </c>
      <c r="C212" s="42" t="s">
        <v>296</v>
      </c>
      <c r="D212" s="42" t="s">
        <v>7</v>
      </c>
      <c r="E212" s="42" t="s">
        <v>297</v>
      </c>
      <c r="F212" s="42" t="s">
        <v>7</v>
      </c>
      <c r="G212" s="43" t="s">
        <v>121</v>
      </c>
      <c r="H212" s="54">
        <v>294</v>
      </c>
      <c r="I212" s="55">
        <f>ROUND(0,2)</f>
        <v>0</v>
      </c>
      <c r="J212" s="56">
        <f>ROUND(I212*H212,2)</f>
        <v>0</v>
      </c>
      <c r="K212" s="57">
        <v>0.20999999999999999</v>
      </c>
      <c r="L212" s="58">
        <f>IF(ISNUMBER(K212),ROUND(J212*(K212+1),2),0)</f>
        <v>0</v>
      </c>
      <c r="M212" s="12"/>
      <c r="N212" s="2"/>
      <c r="O212" s="2"/>
      <c r="P212" s="2"/>
      <c r="Q212" s="33">
        <f>IF(ISNUMBER(K212),IF(H212&gt;0,IF(I212&gt;0,J212,0),0),0)</f>
        <v>0</v>
      </c>
      <c r="R212" s="27">
        <f>IF(ISNUMBER(K212)=FALSE,J212,0)</f>
        <v>0</v>
      </c>
    </row>
    <row r="213">
      <c r="A213" s="9"/>
      <c r="B213" s="48" t="s">
        <v>48</v>
      </c>
      <c r="C213" s="1"/>
      <c r="D213" s="1"/>
      <c r="E213" s="49" t="s">
        <v>298</v>
      </c>
      <c r="F213" s="1"/>
      <c r="G213" s="1"/>
      <c r="H213" s="40"/>
      <c r="I213" s="1"/>
      <c r="J213" s="40"/>
      <c r="K213" s="1"/>
      <c r="L213" s="1"/>
      <c r="M213" s="12"/>
      <c r="N213" s="2"/>
      <c r="O213" s="2"/>
      <c r="P213" s="2"/>
      <c r="Q213" s="2"/>
    </row>
    <row r="214" thickBot="1">
      <c r="A214" s="9"/>
      <c r="B214" s="50" t="s">
        <v>50</v>
      </c>
      <c r="C214" s="51"/>
      <c r="D214" s="51"/>
      <c r="E214" s="52" t="s">
        <v>299</v>
      </c>
      <c r="F214" s="51"/>
      <c r="G214" s="51"/>
      <c r="H214" s="53"/>
      <c r="I214" s="51"/>
      <c r="J214" s="53"/>
      <c r="K214" s="51"/>
      <c r="L214" s="51"/>
      <c r="M214" s="12"/>
      <c r="N214" s="2"/>
      <c r="O214" s="2"/>
      <c r="P214" s="2"/>
      <c r="Q214" s="2"/>
    </row>
    <row r="215" thickTop="1">
      <c r="A215" s="9"/>
      <c r="B215" s="41">
        <v>56</v>
      </c>
      <c r="C215" s="42" t="s">
        <v>300</v>
      </c>
      <c r="D215" s="42" t="s">
        <v>7</v>
      </c>
      <c r="E215" s="42" t="s">
        <v>301</v>
      </c>
      <c r="F215" s="42" t="s">
        <v>7</v>
      </c>
      <c r="G215" s="43" t="s">
        <v>121</v>
      </c>
      <c r="H215" s="54">
        <v>645</v>
      </c>
      <c r="I215" s="55">
        <f>ROUND(0,2)</f>
        <v>0</v>
      </c>
      <c r="J215" s="56">
        <f>ROUND(I215*H215,2)</f>
        <v>0</v>
      </c>
      <c r="K215" s="57">
        <v>0.20999999999999999</v>
      </c>
      <c r="L215" s="58">
        <f>IF(ISNUMBER(K215),ROUND(J215*(K215+1),2),0)</f>
        <v>0</v>
      </c>
      <c r="M215" s="12"/>
      <c r="N215" s="2"/>
      <c r="O215" s="2"/>
      <c r="P215" s="2"/>
      <c r="Q215" s="33">
        <f>IF(ISNUMBER(K215),IF(H215&gt;0,IF(I215&gt;0,J215,0),0),0)</f>
        <v>0</v>
      </c>
      <c r="R215" s="27">
        <f>IF(ISNUMBER(K215)=FALSE,J215,0)</f>
        <v>0</v>
      </c>
    </row>
    <row r="216">
      <c r="A216" s="9"/>
      <c r="B216" s="48" t="s">
        <v>48</v>
      </c>
      <c r="C216" s="1"/>
      <c r="D216" s="1"/>
      <c r="E216" s="49" t="s">
        <v>302</v>
      </c>
      <c r="F216" s="1"/>
      <c r="G216" s="1"/>
      <c r="H216" s="40"/>
      <c r="I216" s="1"/>
      <c r="J216" s="40"/>
      <c r="K216" s="1"/>
      <c r="L216" s="1"/>
      <c r="M216" s="12"/>
      <c r="N216" s="2"/>
      <c r="O216" s="2"/>
      <c r="P216" s="2"/>
      <c r="Q216" s="2"/>
    </row>
    <row r="217" thickBot="1">
      <c r="A217" s="9"/>
      <c r="B217" s="50" t="s">
        <v>50</v>
      </c>
      <c r="C217" s="51"/>
      <c r="D217" s="51"/>
      <c r="E217" s="52" t="s">
        <v>303</v>
      </c>
      <c r="F217" s="51"/>
      <c r="G217" s="51"/>
      <c r="H217" s="53"/>
      <c r="I217" s="51"/>
      <c r="J217" s="53"/>
      <c r="K217" s="51"/>
      <c r="L217" s="51"/>
      <c r="M217" s="12"/>
      <c r="N217" s="2"/>
      <c r="O217" s="2"/>
      <c r="P217" s="2"/>
      <c r="Q217" s="2"/>
    </row>
    <row r="218" thickTop="1">
      <c r="A218" s="9"/>
      <c r="B218" s="41">
        <v>57</v>
      </c>
      <c r="C218" s="42" t="s">
        <v>304</v>
      </c>
      <c r="D218" s="42" t="s">
        <v>7</v>
      </c>
      <c r="E218" s="42" t="s">
        <v>305</v>
      </c>
      <c r="F218" s="42" t="s">
        <v>7</v>
      </c>
      <c r="G218" s="43" t="s">
        <v>121</v>
      </c>
      <c r="H218" s="54">
        <v>351</v>
      </c>
      <c r="I218" s="55">
        <f>ROUND(0,2)</f>
        <v>0</v>
      </c>
      <c r="J218" s="56">
        <f>ROUND(I218*H218,2)</f>
        <v>0</v>
      </c>
      <c r="K218" s="57">
        <v>0.20999999999999999</v>
      </c>
      <c r="L218" s="58">
        <f>IF(ISNUMBER(K218),ROUND(J218*(K218+1),2),0)</f>
        <v>0</v>
      </c>
      <c r="M218" s="12"/>
      <c r="N218" s="2"/>
      <c r="O218" s="2"/>
      <c r="P218" s="2"/>
      <c r="Q218" s="33">
        <f>IF(ISNUMBER(K218),IF(H218&gt;0,IF(I218&gt;0,J218,0),0),0)</f>
        <v>0</v>
      </c>
      <c r="R218" s="27">
        <f>IF(ISNUMBER(K218)=FALSE,J218,0)</f>
        <v>0</v>
      </c>
    </row>
    <row r="219">
      <c r="A219" s="9"/>
      <c r="B219" s="48" t="s">
        <v>48</v>
      </c>
      <c r="C219" s="1"/>
      <c r="D219" s="1"/>
      <c r="E219" s="49" t="s">
        <v>306</v>
      </c>
      <c r="F219" s="1"/>
      <c r="G219" s="1"/>
      <c r="H219" s="40"/>
      <c r="I219" s="1"/>
      <c r="J219" s="40"/>
      <c r="K219" s="1"/>
      <c r="L219" s="1"/>
      <c r="M219" s="12"/>
      <c r="N219" s="2"/>
      <c r="O219" s="2"/>
      <c r="P219" s="2"/>
      <c r="Q219" s="2"/>
    </row>
    <row r="220" thickBot="1">
      <c r="A220" s="9"/>
      <c r="B220" s="50" t="s">
        <v>50</v>
      </c>
      <c r="C220" s="51"/>
      <c r="D220" s="51"/>
      <c r="E220" s="52" t="s">
        <v>307</v>
      </c>
      <c r="F220" s="51"/>
      <c r="G220" s="51"/>
      <c r="H220" s="53"/>
      <c r="I220" s="51"/>
      <c r="J220" s="53"/>
      <c r="K220" s="51"/>
      <c r="L220" s="51"/>
      <c r="M220" s="12"/>
      <c r="N220" s="2"/>
      <c r="O220" s="2"/>
      <c r="P220" s="2"/>
      <c r="Q220" s="2"/>
    </row>
    <row r="221" thickTop="1">
      <c r="A221" s="9"/>
      <c r="B221" s="41">
        <v>58</v>
      </c>
      <c r="C221" s="42" t="s">
        <v>308</v>
      </c>
      <c r="D221" s="42" t="s">
        <v>7</v>
      </c>
      <c r="E221" s="42" t="s">
        <v>309</v>
      </c>
      <c r="F221" s="42" t="s">
        <v>7</v>
      </c>
      <c r="G221" s="43" t="s">
        <v>121</v>
      </c>
      <c r="H221" s="54">
        <v>57</v>
      </c>
      <c r="I221" s="55">
        <f>ROUND(0,2)</f>
        <v>0</v>
      </c>
      <c r="J221" s="56">
        <f>ROUND(I221*H221,2)</f>
        <v>0</v>
      </c>
      <c r="K221" s="57">
        <v>0.20999999999999999</v>
      </c>
      <c r="L221" s="58">
        <f>IF(ISNUMBER(K221),ROUND(J221*(K221+1),2),0)</f>
        <v>0</v>
      </c>
      <c r="M221" s="12"/>
      <c r="N221" s="2"/>
      <c r="O221" s="2"/>
      <c r="P221" s="2"/>
      <c r="Q221" s="33">
        <f>IF(ISNUMBER(K221),IF(H221&gt;0,IF(I221&gt;0,J221,0),0),0)</f>
        <v>0</v>
      </c>
      <c r="R221" s="27">
        <f>IF(ISNUMBER(K221)=FALSE,J221,0)</f>
        <v>0</v>
      </c>
    </row>
    <row r="222">
      <c r="A222" s="9"/>
      <c r="B222" s="48" t="s">
        <v>48</v>
      </c>
      <c r="C222" s="1"/>
      <c r="D222" s="1"/>
      <c r="E222" s="49" t="s">
        <v>310</v>
      </c>
      <c r="F222" s="1"/>
      <c r="G222" s="1"/>
      <c r="H222" s="40"/>
      <c r="I222" s="1"/>
      <c r="J222" s="40"/>
      <c r="K222" s="1"/>
      <c r="L222" s="1"/>
      <c r="M222" s="12"/>
      <c r="N222" s="2"/>
      <c r="O222" s="2"/>
      <c r="P222" s="2"/>
      <c r="Q222" s="2"/>
    </row>
    <row r="223" thickBot="1">
      <c r="A223" s="9"/>
      <c r="B223" s="50" t="s">
        <v>50</v>
      </c>
      <c r="C223" s="51"/>
      <c r="D223" s="51"/>
      <c r="E223" s="52" t="s">
        <v>311</v>
      </c>
      <c r="F223" s="51"/>
      <c r="G223" s="51"/>
      <c r="H223" s="53"/>
      <c r="I223" s="51"/>
      <c r="J223" s="53"/>
      <c r="K223" s="51"/>
      <c r="L223" s="51"/>
      <c r="M223" s="12"/>
      <c r="N223" s="2"/>
      <c r="O223" s="2"/>
      <c r="P223" s="2"/>
      <c r="Q223" s="2"/>
    </row>
    <row r="224" thickTop="1">
      <c r="A224" s="9"/>
      <c r="B224" s="41">
        <v>59</v>
      </c>
      <c r="C224" s="42" t="s">
        <v>312</v>
      </c>
      <c r="D224" s="42" t="s">
        <v>7</v>
      </c>
      <c r="E224" s="42" t="s">
        <v>313</v>
      </c>
      <c r="F224" s="42" t="s">
        <v>7</v>
      </c>
      <c r="G224" s="43" t="s">
        <v>121</v>
      </c>
      <c r="H224" s="54">
        <v>294</v>
      </c>
      <c r="I224" s="55">
        <f>ROUND(0,2)</f>
        <v>0</v>
      </c>
      <c r="J224" s="56">
        <f>ROUND(I224*H224,2)</f>
        <v>0</v>
      </c>
      <c r="K224" s="57">
        <v>0.20999999999999999</v>
      </c>
      <c r="L224" s="58">
        <f>IF(ISNUMBER(K224),ROUND(J224*(K224+1),2),0)</f>
        <v>0</v>
      </c>
      <c r="M224" s="12"/>
      <c r="N224" s="2"/>
      <c r="O224" s="2"/>
      <c r="P224" s="2"/>
      <c r="Q224" s="33">
        <f>IF(ISNUMBER(K224),IF(H224&gt;0,IF(I224&gt;0,J224,0),0),0)</f>
        <v>0</v>
      </c>
      <c r="R224" s="27">
        <f>IF(ISNUMBER(K224)=FALSE,J224,0)</f>
        <v>0</v>
      </c>
    </row>
    <row r="225">
      <c r="A225" s="9"/>
      <c r="B225" s="48" t="s">
        <v>48</v>
      </c>
      <c r="C225" s="1"/>
      <c r="D225" s="1"/>
      <c r="E225" s="49" t="s">
        <v>314</v>
      </c>
      <c r="F225" s="1"/>
      <c r="G225" s="1"/>
      <c r="H225" s="40"/>
      <c r="I225" s="1"/>
      <c r="J225" s="40"/>
      <c r="K225" s="1"/>
      <c r="L225" s="1"/>
      <c r="M225" s="12"/>
      <c r="N225" s="2"/>
      <c r="O225" s="2"/>
      <c r="P225" s="2"/>
      <c r="Q225" s="2"/>
    </row>
    <row r="226" thickBot="1">
      <c r="A226" s="9"/>
      <c r="B226" s="50" t="s">
        <v>50</v>
      </c>
      <c r="C226" s="51"/>
      <c r="D226" s="51"/>
      <c r="E226" s="52" t="s">
        <v>299</v>
      </c>
      <c r="F226" s="51"/>
      <c r="G226" s="51"/>
      <c r="H226" s="53"/>
      <c r="I226" s="51"/>
      <c r="J226" s="53"/>
      <c r="K226" s="51"/>
      <c r="L226" s="51"/>
      <c r="M226" s="12"/>
      <c r="N226" s="2"/>
      <c r="O226" s="2"/>
      <c r="P226" s="2"/>
      <c r="Q226" s="2"/>
    </row>
    <row r="227" thickTop="1">
      <c r="A227" s="9"/>
      <c r="B227" s="41">
        <v>60</v>
      </c>
      <c r="C227" s="42" t="s">
        <v>315</v>
      </c>
      <c r="D227" s="42" t="s">
        <v>7</v>
      </c>
      <c r="E227" s="42" t="s">
        <v>316</v>
      </c>
      <c r="F227" s="42" t="s">
        <v>7</v>
      </c>
      <c r="G227" s="43" t="s">
        <v>121</v>
      </c>
      <c r="H227" s="54">
        <v>294</v>
      </c>
      <c r="I227" s="55">
        <f>ROUND(0,2)</f>
        <v>0</v>
      </c>
      <c r="J227" s="56">
        <f>ROUND(I227*H227,2)</f>
        <v>0</v>
      </c>
      <c r="K227" s="57">
        <v>0.20999999999999999</v>
      </c>
      <c r="L227" s="58">
        <f>IF(ISNUMBER(K227),ROUND(J227*(K227+1),2),0)</f>
        <v>0</v>
      </c>
      <c r="M227" s="12"/>
      <c r="N227" s="2"/>
      <c r="O227" s="2"/>
      <c r="P227" s="2"/>
      <c r="Q227" s="33">
        <f>IF(ISNUMBER(K227),IF(H227&gt;0,IF(I227&gt;0,J227,0),0),0)</f>
        <v>0</v>
      </c>
      <c r="R227" s="27">
        <f>IF(ISNUMBER(K227)=FALSE,J227,0)</f>
        <v>0</v>
      </c>
    </row>
    <row r="228">
      <c r="A228" s="9"/>
      <c r="B228" s="48" t="s">
        <v>48</v>
      </c>
      <c r="C228" s="1"/>
      <c r="D228" s="1"/>
      <c r="E228" s="49" t="s">
        <v>317</v>
      </c>
      <c r="F228" s="1"/>
      <c r="G228" s="1"/>
      <c r="H228" s="40"/>
      <c r="I228" s="1"/>
      <c r="J228" s="40"/>
      <c r="K228" s="1"/>
      <c r="L228" s="1"/>
      <c r="M228" s="12"/>
      <c r="N228" s="2"/>
      <c r="O228" s="2"/>
      <c r="P228" s="2"/>
      <c r="Q228" s="2"/>
    </row>
    <row r="229" thickBot="1">
      <c r="A229" s="9"/>
      <c r="B229" s="50" t="s">
        <v>50</v>
      </c>
      <c r="C229" s="51"/>
      <c r="D229" s="51"/>
      <c r="E229" s="52" t="s">
        <v>299</v>
      </c>
      <c r="F229" s="51"/>
      <c r="G229" s="51"/>
      <c r="H229" s="53"/>
      <c r="I229" s="51"/>
      <c r="J229" s="53"/>
      <c r="K229" s="51"/>
      <c r="L229" s="51"/>
      <c r="M229" s="12"/>
      <c r="N229" s="2"/>
      <c r="O229" s="2"/>
      <c r="P229" s="2"/>
      <c r="Q229" s="2"/>
    </row>
    <row r="230" thickTop="1" thickBot="1" ht="25" customHeight="1">
      <c r="A230" s="9"/>
      <c r="B230" s="1"/>
      <c r="C230" s="59">
        <v>5</v>
      </c>
      <c r="D230" s="1"/>
      <c r="E230" s="60" t="s">
        <v>86</v>
      </c>
      <c r="F230" s="1"/>
      <c r="G230" s="61" t="s">
        <v>71</v>
      </c>
      <c r="H230" s="62">
        <f>J197+J200+J203+J206+J209+J212+J215+J218+J221+J224+J227</f>
        <v>0</v>
      </c>
      <c r="I230" s="61" t="s">
        <v>72</v>
      </c>
      <c r="J230" s="63">
        <f>(L230-H230)</f>
        <v>0</v>
      </c>
      <c r="K230" s="61" t="s">
        <v>73</v>
      </c>
      <c r="L230" s="64">
        <f>L197+L200+L203+L206+L209+L212+L215+L218+L221+L224+L227</f>
        <v>0</v>
      </c>
      <c r="M230" s="12"/>
      <c r="N230" s="2"/>
      <c r="O230" s="2"/>
      <c r="P230" s="2"/>
      <c r="Q230" s="33">
        <f>0+Q197+Q200+Q203+Q206+Q209+Q212+Q215+Q218+Q221+Q224+Q227</f>
        <v>0</v>
      </c>
      <c r="R230" s="27">
        <f>0+R197+R200+R203+R206+R209+R212+R215+R218+R221+R224+R227</f>
        <v>0</v>
      </c>
      <c r="S230" s="65">
        <f>Q230*(1+J230)+R230</f>
        <v>0</v>
      </c>
    </row>
    <row r="231" thickTop="1" thickBot="1" ht="25" customHeight="1">
      <c r="A231" s="9"/>
      <c r="B231" s="66"/>
      <c r="C231" s="66"/>
      <c r="D231" s="66"/>
      <c r="E231" s="67"/>
      <c r="F231" s="66"/>
      <c r="G231" s="68" t="s">
        <v>74</v>
      </c>
      <c r="H231" s="69">
        <f>J197+J200+J203+J206+J209+J212+J215+J218+J221+J224+J227</f>
        <v>0</v>
      </c>
      <c r="I231" s="68" t="s">
        <v>75</v>
      </c>
      <c r="J231" s="70">
        <f>0+J230</f>
        <v>0</v>
      </c>
      <c r="K231" s="68" t="s">
        <v>76</v>
      </c>
      <c r="L231" s="71">
        <f>L197+L200+L203+L206+L209+L212+L215+L218+L221+L224+L227</f>
        <v>0</v>
      </c>
      <c r="M231" s="12"/>
      <c r="N231" s="2"/>
      <c r="O231" s="2"/>
      <c r="P231" s="2"/>
      <c r="Q231" s="2"/>
    </row>
    <row r="232" ht="40" customHeight="1">
      <c r="A232" s="9"/>
      <c r="B232" s="76" t="s">
        <v>318</v>
      </c>
      <c r="C232" s="1"/>
      <c r="D232" s="1"/>
      <c r="E232" s="1"/>
      <c r="F232" s="1"/>
      <c r="G232" s="1"/>
      <c r="H232" s="40"/>
      <c r="I232" s="1"/>
      <c r="J232" s="40"/>
      <c r="K232" s="1"/>
      <c r="L232" s="1"/>
      <c r="M232" s="12"/>
      <c r="N232" s="2"/>
      <c r="O232" s="2"/>
      <c r="P232" s="2"/>
      <c r="Q232" s="2"/>
    </row>
    <row r="233">
      <c r="A233" s="9"/>
      <c r="B233" s="41">
        <v>61</v>
      </c>
      <c r="C233" s="42" t="s">
        <v>319</v>
      </c>
      <c r="D233" s="42" t="s">
        <v>7</v>
      </c>
      <c r="E233" s="42" t="s">
        <v>320</v>
      </c>
      <c r="F233" s="42" t="s">
        <v>7</v>
      </c>
      <c r="G233" s="43" t="s">
        <v>121</v>
      </c>
      <c r="H233" s="44">
        <v>17</v>
      </c>
      <c r="I233" s="25">
        <f>ROUND(0,2)</f>
        <v>0</v>
      </c>
      <c r="J233" s="45">
        <f>ROUND(I233*H233,2)</f>
        <v>0</v>
      </c>
      <c r="K233" s="46">
        <v>0.20999999999999999</v>
      </c>
      <c r="L233" s="47">
        <f>IF(ISNUMBER(K233),ROUND(J233*(K233+1),2),0)</f>
        <v>0</v>
      </c>
      <c r="M233" s="12"/>
      <c r="N233" s="2"/>
      <c r="O233" s="2"/>
      <c r="P233" s="2"/>
      <c r="Q233" s="33">
        <f>IF(ISNUMBER(K233),IF(H233&gt;0,IF(I233&gt;0,J233,0),0),0)</f>
        <v>0</v>
      </c>
      <c r="R233" s="27">
        <f>IF(ISNUMBER(K233)=FALSE,J233,0)</f>
        <v>0</v>
      </c>
    </row>
    <row r="234">
      <c r="A234" s="9"/>
      <c r="B234" s="48" t="s">
        <v>48</v>
      </c>
      <c r="C234" s="1"/>
      <c r="D234" s="1"/>
      <c r="E234" s="49" t="s">
        <v>321</v>
      </c>
      <c r="F234" s="1"/>
      <c r="G234" s="1"/>
      <c r="H234" s="40"/>
      <c r="I234" s="1"/>
      <c r="J234" s="40"/>
      <c r="K234" s="1"/>
      <c r="L234" s="1"/>
      <c r="M234" s="12"/>
      <c r="N234" s="2"/>
      <c r="O234" s="2"/>
      <c r="P234" s="2"/>
      <c r="Q234" s="2"/>
    </row>
    <row r="235" thickBot="1">
      <c r="A235" s="9"/>
      <c r="B235" s="50" t="s">
        <v>50</v>
      </c>
      <c r="C235" s="51"/>
      <c r="D235" s="51"/>
      <c r="E235" s="52" t="s">
        <v>322</v>
      </c>
      <c r="F235" s="51"/>
      <c r="G235" s="51"/>
      <c r="H235" s="53"/>
      <c r="I235" s="51"/>
      <c r="J235" s="53"/>
      <c r="K235" s="51"/>
      <c r="L235" s="51"/>
      <c r="M235" s="12"/>
      <c r="N235" s="2"/>
      <c r="O235" s="2"/>
      <c r="P235" s="2"/>
      <c r="Q235" s="2"/>
    </row>
    <row r="236" thickTop="1">
      <c r="A236" s="9"/>
      <c r="B236" s="41">
        <v>62</v>
      </c>
      <c r="C236" s="42" t="s">
        <v>323</v>
      </c>
      <c r="D236" s="42" t="s">
        <v>7</v>
      </c>
      <c r="E236" s="42" t="s">
        <v>324</v>
      </c>
      <c r="F236" s="42" t="s">
        <v>7</v>
      </c>
      <c r="G236" s="43" t="s">
        <v>121</v>
      </c>
      <c r="H236" s="54">
        <v>128.75</v>
      </c>
      <c r="I236" s="55">
        <f>ROUND(0,2)</f>
        <v>0</v>
      </c>
      <c r="J236" s="56">
        <f>ROUND(I236*H236,2)</f>
        <v>0</v>
      </c>
      <c r="K236" s="57">
        <v>0.20999999999999999</v>
      </c>
      <c r="L236" s="58">
        <f>IF(ISNUMBER(K236),ROUND(J236*(K236+1),2),0)</f>
        <v>0</v>
      </c>
      <c r="M236" s="12"/>
      <c r="N236" s="2"/>
      <c r="O236" s="2"/>
      <c r="P236" s="2"/>
      <c r="Q236" s="33">
        <f>IF(ISNUMBER(K236),IF(H236&gt;0,IF(I236&gt;0,J236,0),0),0)</f>
        <v>0</v>
      </c>
      <c r="R236" s="27">
        <f>IF(ISNUMBER(K236)=FALSE,J236,0)</f>
        <v>0</v>
      </c>
    </row>
    <row r="237">
      <c r="A237" s="9"/>
      <c r="B237" s="48" t="s">
        <v>48</v>
      </c>
      <c r="C237" s="1"/>
      <c r="D237" s="1"/>
      <c r="E237" s="49" t="s">
        <v>325</v>
      </c>
      <c r="F237" s="1"/>
      <c r="G237" s="1"/>
      <c r="H237" s="40"/>
      <c r="I237" s="1"/>
      <c r="J237" s="40"/>
      <c r="K237" s="1"/>
      <c r="L237" s="1"/>
      <c r="M237" s="12"/>
      <c r="N237" s="2"/>
      <c r="O237" s="2"/>
      <c r="P237" s="2"/>
      <c r="Q237" s="2"/>
    </row>
    <row r="238" thickBot="1">
      <c r="A238" s="9"/>
      <c r="B238" s="50" t="s">
        <v>50</v>
      </c>
      <c r="C238" s="51"/>
      <c r="D238" s="51"/>
      <c r="E238" s="52" t="s">
        <v>326</v>
      </c>
      <c r="F238" s="51"/>
      <c r="G238" s="51"/>
      <c r="H238" s="53"/>
      <c r="I238" s="51"/>
      <c r="J238" s="53"/>
      <c r="K238" s="51"/>
      <c r="L238" s="51"/>
      <c r="M238" s="12"/>
      <c r="N238" s="2"/>
      <c r="O238" s="2"/>
      <c r="P238" s="2"/>
      <c r="Q238" s="2"/>
    </row>
    <row r="239" thickTop="1">
      <c r="A239" s="9"/>
      <c r="B239" s="41">
        <v>63</v>
      </c>
      <c r="C239" s="42" t="s">
        <v>327</v>
      </c>
      <c r="D239" s="42" t="s">
        <v>328</v>
      </c>
      <c r="E239" s="42" t="s">
        <v>329</v>
      </c>
      <c r="F239" s="42" t="s">
        <v>7</v>
      </c>
      <c r="G239" s="43" t="s">
        <v>121</v>
      </c>
      <c r="H239" s="54">
        <v>145.75</v>
      </c>
      <c r="I239" s="55">
        <f>ROUND(0,2)</f>
        <v>0</v>
      </c>
      <c r="J239" s="56">
        <f>ROUND(I239*H239,2)</f>
        <v>0</v>
      </c>
      <c r="K239" s="57">
        <v>0.20999999999999999</v>
      </c>
      <c r="L239" s="58">
        <f>IF(ISNUMBER(K239),ROUND(J239*(K239+1),2),0)</f>
        <v>0</v>
      </c>
      <c r="M239" s="12"/>
      <c r="N239" s="2"/>
      <c r="O239" s="2"/>
      <c r="P239" s="2"/>
      <c r="Q239" s="33">
        <f>IF(ISNUMBER(K239),IF(H239&gt;0,IF(I239&gt;0,J239,0),0),0)</f>
        <v>0</v>
      </c>
      <c r="R239" s="27">
        <f>IF(ISNUMBER(K239)=FALSE,J239,0)</f>
        <v>0</v>
      </c>
    </row>
    <row r="240">
      <c r="A240" s="9"/>
      <c r="B240" s="48" t="s">
        <v>48</v>
      </c>
      <c r="C240" s="1"/>
      <c r="D240" s="1"/>
      <c r="E240" s="49" t="s">
        <v>330</v>
      </c>
      <c r="F240" s="1"/>
      <c r="G240" s="1"/>
      <c r="H240" s="40"/>
      <c r="I240" s="1"/>
      <c r="J240" s="40"/>
      <c r="K240" s="1"/>
      <c r="L240" s="1"/>
      <c r="M240" s="12"/>
      <c r="N240" s="2"/>
      <c r="O240" s="2"/>
      <c r="P240" s="2"/>
      <c r="Q240" s="2"/>
    </row>
    <row r="241" thickBot="1">
      <c r="A241" s="9"/>
      <c r="B241" s="50" t="s">
        <v>50</v>
      </c>
      <c r="C241" s="51"/>
      <c r="D241" s="51"/>
      <c r="E241" s="52" t="s">
        <v>331</v>
      </c>
      <c r="F241" s="51"/>
      <c r="G241" s="51"/>
      <c r="H241" s="53"/>
      <c r="I241" s="51"/>
      <c r="J241" s="53"/>
      <c r="K241" s="51"/>
      <c r="L241" s="51"/>
      <c r="M241" s="12"/>
      <c r="N241" s="2"/>
      <c r="O241" s="2"/>
      <c r="P241" s="2"/>
      <c r="Q241" s="2"/>
    </row>
    <row r="242" thickTop="1">
      <c r="A242" s="9"/>
      <c r="B242" s="41">
        <v>64</v>
      </c>
      <c r="C242" s="42" t="s">
        <v>332</v>
      </c>
      <c r="D242" s="42" t="s">
        <v>328</v>
      </c>
      <c r="E242" s="42" t="s">
        <v>333</v>
      </c>
      <c r="F242" s="42" t="s">
        <v>7</v>
      </c>
      <c r="G242" s="43" t="s">
        <v>121</v>
      </c>
      <c r="H242" s="54">
        <v>145.75</v>
      </c>
      <c r="I242" s="55">
        <f>ROUND(0,2)</f>
        <v>0</v>
      </c>
      <c r="J242" s="56">
        <f>ROUND(I242*H242,2)</f>
        <v>0</v>
      </c>
      <c r="K242" s="57">
        <v>0.20999999999999999</v>
      </c>
      <c r="L242" s="58">
        <f>IF(ISNUMBER(K242),ROUND(J242*(K242+1),2),0)</f>
        <v>0</v>
      </c>
      <c r="M242" s="12"/>
      <c r="N242" s="2"/>
      <c r="O242" s="2"/>
      <c r="P242" s="2"/>
      <c r="Q242" s="33">
        <f>IF(ISNUMBER(K242),IF(H242&gt;0,IF(I242&gt;0,J242,0),0),0)</f>
        <v>0</v>
      </c>
      <c r="R242" s="27">
        <f>IF(ISNUMBER(K242)=FALSE,J242,0)</f>
        <v>0</v>
      </c>
    </row>
    <row r="243">
      <c r="A243" s="9"/>
      <c r="B243" s="48" t="s">
        <v>48</v>
      </c>
      <c r="C243" s="1"/>
      <c r="D243" s="1"/>
      <c r="E243" s="49" t="s">
        <v>334</v>
      </c>
      <c r="F243" s="1"/>
      <c r="G243" s="1"/>
      <c r="H243" s="40"/>
      <c r="I243" s="1"/>
      <c r="J243" s="40"/>
      <c r="K243" s="1"/>
      <c r="L243" s="1"/>
      <c r="M243" s="12"/>
      <c r="N243" s="2"/>
      <c r="O243" s="2"/>
      <c r="P243" s="2"/>
      <c r="Q243" s="2"/>
    </row>
    <row r="244" thickBot="1">
      <c r="A244" s="9"/>
      <c r="B244" s="50" t="s">
        <v>50</v>
      </c>
      <c r="C244" s="51"/>
      <c r="D244" s="51"/>
      <c r="E244" s="52" t="s">
        <v>331</v>
      </c>
      <c r="F244" s="51"/>
      <c r="G244" s="51"/>
      <c r="H244" s="53"/>
      <c r="I244" s="51"/>
      <c r="J244" s="53"/>
      <c r="K244" s="51"/>
      <c r="L244" s="51"/>
      <c r="M244" s="12"/>
      <c r="N244" s="2"/>
      <c r="O244" s="2"/>
      <c r="P244" s="2"/>
      <c r="Q244" s="2"/>
    </row>
    <row r="245" thickTop="1" thickBot="1" ht="25" customHeight="1">
      <c r="A245" s="9"/>
      <c r="B245" s="1"/>
      <c r="C245" s="59">
        <v>6</v>
      </c>
      <c r="D245" s="1"/>
      <c r="E245" s="60" t="s">
        <v>87</v>
      </c>
      <c r="F245" s="1"/>
      <c r="G245" s="61" t="s">
        <v>71</v>
      </c>
      <c r="H245" s="62">
        <f>J233+J236+J239+J242</f>
        <v>0</v>
      </c>
      <c r="I245" s="61" t="s">
        <v>72</v>
      </c>
      <c r="J245" s="63">
        <f>(L245-H245)</f>
        <v>0</v>
      </c>
      <c r="K245" s="61" t="s">
        <v>73</v>
      </c>
      <c r="L245" s="64">
        <f>L233+L236+L239+L242</f>
        <v>0</v>
      </c>
      <c r="M245" s="12"/>
      <c r="N245" s="2"/>
      <c r="O245" s="2"/>
      <c r="P245" s="2"/>
      <c r="Q245" s="33">
        <f>0+Q233+Q236+Q239+Q242</f>
        <v>0</v>
      </c>
      <c r="R245" s="27">
        <f>0+R233+R236+R239+R242</f>
        <v>0</v>
      </c>
      <c r="S245" s="65">
        <f>Q245*(1+J245)+R245</f>
        <v>0</v>
      </c>
    </row>
    <row r="246" thickTop="1" thickBot="1" ht="25" customHeight="1">
      <c r="A246" s="9"/>
      <c r="B246" s="66"/>
      <c r="C246" s="66"/>
      <c r="D246" s="66"/>
      <c r="E246" s="67"/>
      <c r="F246" s="66"/>
      <c r="G246" s="68" t="s">
        <v>74</v>
      </c>
      <c r="H246" s="69">
        <f>J233+J236+J239+J242</f>
        <v>0</v>
      </c>
      <c r="I246" s="68" t="s">
        <v>75</v>
      </c>
      <c r="J246" s="70">
        <f>0+J245</f>
        <v>0</v>
      </c>
      <c r="K246" s="68" t="s">
        <v>76</v>
      </c>
      <c r="L246" s="71">
        <f>L233+L236+L239+L242</f>
        <v>0</v>
      </c>
      <c r="M246" s="12"/>
      <c r="N246" s="2"/>
      <c r="O246" s="2"/>
      <c r="P246" s="2"/>
      <c r="Q246" s="2"/>
    </row>
    <row r="247" ht="40" customHeight="1">
      <c r="A247" s="9"/>
      <c r="B247" s="76" t="s">
        <v>335</v>
      </c>
      <c r="C247" s="1"/>
      <c r="D247" s="1"/>
      <c r="E247" s="1"/>
      <c r="F247" s="1"/>
      <c r="G247" s="1"/>
      <c r="H247" s="40"/>
      <c r="I247" s="1"/>
      <c r="J247" s="40"/>
      <c r="K247" s="1"/>
      <c r="L247" s="1"/>
      <c r="M247" s="12"/>
      <c r="N247" s="2"/>
      <c r="O247" s="2"/>
      <c r="P247" s="2"/>
      <c r="Q247" s="2"/>
    </row>
    <row r="248">
      <c r="A248" s="9"/>
      <c r="B248" s="41">
        <v>65</v>
      </c>
      <c r="C248" s="42" t="s">
        <v>336</v>
      </c>
      <c r="D248" s="42" t="s">
        <v>7</v>
      </c>
      <c r="E248" s="42" t="s">
        <v>337</v>
      </c>
      <c r="F248" s="42" t="s">
        <v>7</v>
      </c>
      <c r="G248" s="43" t="s">
        <v>121</v>
      </c>
      <c r="H248" s="44">
        <v>100.8</v>
      </c>
      <c r="I248" s="25">
        <f>ROUND(0,2)</f>
        <v>0</v>
      </c>
      <c r="J248" s="45">
        <f>ROUND(I248*H248,2)</f>
        <v>0</v>
      </c>
      <c r="K248" s="46">
        <v>0.20999999999999999</v>
      </c>
      <c r="L248" s="47">
        <f>IF(ISNUMBER(K248),ROUND(J248*(K248+1),2),0)</f>
        <v>0</v>
      </c>
      <c r="M248" s="12"/>
      <c r="N248" s="2"/>
      <c r="O248" s="2"/>
      <c r="P248" s="2"/>
      <c r="Q248" s="33">
        <f>IF(ISNUMBER(K248),IF(H248&gt;0,IF(I248&gt;0,J248,0),0),0)</f>
        <v>0</v>
      </c>
      <c r="R248" s="27">
        <f>IF(ISNUMBER(K248)=FALSE,J248,0)</f>
        <v>0</v>
      </c>
    </row>
    <row r="249">
      <c r="A249" s="9"/>
      <c r="B249" s="48" t="s">
        <v>48</v>
      </c>
      <c r="C249" s="1"/>
      <c r="D249" s="1"/>
      <c r="E249" s="49" t="s">
        <v>338</v>
      </c>
      <c r="F249" s="1"/>
      <c r="G249" s="1"/>
      <c r="H249" s="40"/>
      <c r="I249" s="1"/>
      <c r="J249" s="40"/>
      <c r="K249" s="1"/>
      <c r="L249" s="1"/>
      <c r="M249" s="12"/>
      <c r="N249" s="2"/>
      <c r="O249" s="2"/>
      <c r="P249" s="2"/>
      <c r="Q249" s="2"/>
    </row>
    <row r="250" thickBot="1">
      <c r="A250" s="9"/>
      <c r="B250" s="50" t="s">
        <v>50</v>
      </c>
      <c r="C250" s="51"/>
      <c r="D250" s="51"/>
      <c r="E250" s="52" t="s">
        <v>339</v>
      </c>
      <c r="F250" s="51"/>
      <c r="G250" s="51"/>
      <c r="H250" s="53"/>
      <c r="I250" s="51"/>
      <c r="J250" s="53"/>
      <c r="K250" s="51"/>
      <c r="L250" s="51"/>
      <c r="M250" s="12"/>
      <c r="N250" s="2"/>
      <c r="O250" s="2"/>
      <c r="P250" s="2"/>
      <c r="Q250" s="2"/>
    </row>
    <row r="251" thickTop="1">
      <c r="A251" s="9"/>
      <c r="B251" s="41">
        <v>66</v>
      </c>
      <c r="C251" s="42" t="s">
        <v>340</v>
      </c>
      <c r="D251" s="42" t="s">
        <v>7</v>
      </c>
      <c r="E251" s="42" t="s">
        <v>341</v>
      </c>
      <c r="F251" s="42" t="s">
        <v>7</v>
      </c>
      <c r="G251" s="43" t="s">
        <v>121</v>
      </c>
      <c r="H251" s="54">
        <v>10.5</v>
      </c>
      <c r="I251" s="55">
        <f>ROUND(0,2)</f>
        <v>0</v>
      </c>
      <c r="J251" s="56">
        <f>ROUND(I251*H251,2)</f>
        <v>0</v>
      </c>
      <c r="K251" s="57">
        <v>0.20999999999999999</v>
      </c>
      <c r="L251" s="58">
        <f>IF(ISNUMBER(K251),ROUND(J251*(K251+1),2),0)</f>
        <v>0</v>
      </c>
      <c r="M251" s="12"/>
      <c r="N251" s="2"/>
      <c r="O251" s="2"/>
      <c r="P251" s="2"/>
      <c r="Q251" s="33">
        <f>IF(ISNUMBER(K251),IF(H251&gt;0,IF(I251&gt;0,J251,0),0),0)</f>
        <v>0</v>
      </c>
      <c r="R251" s="27">
        <f>IF(ISNUMBER(K251)=FALSE,J251,0)</f>
        <v>0</v>
      </c>
    </row>
    <row r="252">
      <c r="A252" s="9"/>
      <c r="B252" s="48" t="s">
        <v>48</v>
      </c>
      <c r="C252" s="1"/>
      <c r="D252" s="1"/>
      <c r="E252" s="49" t="s">
        <v>342</v>
      </c>
      <c r="F252" s="1"/>
      <c r="G252" s="1"/>
      <c r="H252" s="40"/>
      <c r="I252" s="1"/>
      <c r="J252" s="40"/>
      <c r="K252" s="1"/>
      <c r="L252" s="1"/>
      <c r="M252" s="12"/>
      <c r="N252" s="2"/>
      <c r="O252" s="2"/>
      <c r="P252" s="2"/>
      <c r="Q252" s="2"/>
    </row>
    <row r="253" thickBot="1">
      <c r="A253" s="9"/>
      <c r="B253" s="50" t="s">
        <v>50</v>
      </c>
      <c r="C253" s="51"/>
      <c r="D253" s="51"/>
      <c r="E253" s="52" t="s">
        <v>343</v>
      </c>
      <c r="F253" s="51"/>
      <c r="G253" s="51"/>
      <c r="H253" s="53"/>
      <c r="I253" s="51"/>
      <c r="J253" s="53"/>
      <c r="K253" s="51"/>
      <c r="L253" s="51"/>
      <c r="M253" s="12"/>
      <c r="N253" s="2"/>
      <c r="O253" s="2"/>
      <c r="P253" s="2"/>
      <c r="Q253" s="2"/>
    </row>
    <row r="254" thickTop="1">
      <c r="A254" s="9"/>
      <c r="B254" s="41">
        <v>67</v>
      </c>
      <c r="C254" s="42" t="s">
        <v>344</v>
      </c>
      <c r="D254" s="42" t="s">
        <v>7</v>
      </c>
      <c r="E254" s="42" t="s">
        <v>345</v>
      </c>
      <c r="F254" s="42" t="s">
        <v>7</v>
      </c>
      <c r="G254" s="43" t="s">
        <v>121</v>
      </c>
      <c r="H254" s="54">
        <v>63.649999999999999</v>
      </c>
      <c r="I254" s="55">
        <f>ROUND(0,2)</f>
        <v>0</v>
      </c>
      <c r="J254" s="56">
        <f>ROUND(I254*H254,2)</f>
        <v>0</v>
      </c>
      <c r="K254" s="57">
        <v>0.20999999999999999</v>
      </c>
      <c r="L254" s="58">
        <f>IF(ISNUMBER(K254),ROUND(J254*(K254+1),2),0)</f>
        <v>0</v>
      </c>
      <c r="M254" s="12"/>
      <c r="N254" s="2"/>
      <c r="O254" s="2"/>
      <c r="P254" s="2"/>
      <c r="Q254" s="33">
        <f>IF(ISNUMBER(K254),IF(H254&gt;0,IF(I254&gt;0,J254,0),0),0)</f>
        <v>0</v>
      </c>
      <c r="R254" s="27">
        <f>IF(ISNUMBER(K254)=FALSE,J254,0)</f>
        <v>0</v>
      </c>
    </row>
    <row r="255">
      <c r="A255" s="9"/>
      <c r="B255" s="48" t="s">
        <v>48</v>
      </c>
      <c r="C255" s="1"/>
      <c r="D255" s="1"/>
      <c r="E255" s="49" t="s">
        <v>346</v>
      </c>
      <c r="F255" s="1"/>
      <c r="G255" s="1"/>
      <c r="H255" s="40"/>
      <c r="I255" s="1"/>
      <c r="J255" s="40"/>
      <c r="K255" s="1"/>
      <c r="L255" s="1"/>
      <c r="M255" s="12"/>
      <c r="N255" s="2"/>
      <c r="O255" s="2"/>
      <c r="P255" s="2"/>
      <c r="Q255" s="2"/>
    </row>
    <row r="256" thickBot="1">
      <c r="A256" s="9"/>
      <c r="B256" s="50" t="s">
        <v>50</v>
      </c>
      <c r="C256" s="51"/>
      <c r="D256" s="51"/>
      <c r="E256" s="52" t="s">
        <v>347</v>
      </c>
      <c r="F256" s="51"/>
      <c r="G256" s="51"/>
      <c r="H256" s="53"/>
      <c r="I256" s="51"/>
      <c r="J256" s="53"/>
      <c r="K256" s="51"/>
      <c r="L256" s="51"/>
      <c r="M256" s="12"/>
      <c r="N256" s="2"/>
      <c r="O256" s="2"/>
      <c r="P256" s="2"/>
      <c r="Q256" s="2"/>
    </row>
    <row r="257" thickTop="1">
      <c r="A257" s="9"/>
      <c r="B257" s="41">
        <v>68</v>
      </c>
      <c r="C257" s="42" t="s">
        <v>348</v>
      </c>
      <c r="D257" s="42" t="s">
        <v>7</v>
      </c>
      <c r="E257" s="42" t="s">
        <v>349</v>
      </c>
      <c r="F257" s="42" t="s">
        <v>7</v>
      </c>
      <c r="G257" s="43" t="s">
        <v>121</v>
      </c>
      <c r="H257" s="54">
        <v>9.3599999999999994</v>
      </c>
      <c r="I257" s="55">
        <f>ROUND(0,2)</f>
        <v>0</v>
      </c>
      <c r="J257" s="56">
        <f>ROUND(I257*H257,2)</f>
        <v>0</v>
      </c>
      <c r="K257" s="57">
        <v>0.20999999999999999</v>
      </c>
      <c r="L257" s="58">
        <f>IF(ISNUMBER(K257),ROUND(J257*(K257+1),2),0)</f>
        <v>0</v>
      </c>
      <c r="M257" s="12"/>
      <c r="N257" s="2"/>
      <c r="O257" s="2"/>
      <c r="P257" s="2"/>
      <c r="Q257" s="33">
        <f>IF(ISNUMBER(K257),IF(H257&gt;0,IF(I257&gt;0,J257,0),0),0)</f>
        <v>0</v>
      </c>
      <c r="R257" s="27">
        <f>IF(ISNUMBER(K257)=FALSE,J257,0)</f>
        <v>0</v>
      </c>
    </row>
    <row r="258">
      <c r="A258" s="9"/>
      <c r="B258" s="48" t="s">
        <v>48</v>
      </c>
      <c r="C258" s="1"/>
      <c r="D258" s="1"/>
      <c r="E258" s="49" t="s">
        <v>350</v>
      </c>
      <c r="F258" s="1"/>
      <c r="G258" s="1"/>
      <c r="H258" s="40"/>
      <c r="I258" s="1"/>
      <c r="J258" s="40"/>
      <c r="K258" s="1"/>
      <c r="L258" s="1"/>
      <c r="M258" s="12"/>
      <c r="N258" s="2"/>
      <c r="O258" s="2"/>
      <c r="P258" s="2"/>
      <c r="Q258" s="2"/>
    </row>
    <row r="259" thickBot="1">
      <c r="A259" s="9"/>
      <c r="B259" s="50" t="s">
        <v>50</v>
      </c>
      <c r="C259" s="51"/>
      <c r="D259" s="51"/>
      <c r="E259" s="52" t="s">
        <v>351</v>
      </c>
      <c r="F259" s="51"/>
      <c r="G259" s="51"/>
      <c r="H259" s="53"/>
      <c r="I259" s="51"/>
      <c r="J259" s="53"/>
      <c r="K259" s="51"/>
      <c r="L259" s="51"/>
      <c r="M259" s="12"/>
      <c r="N259" s="2"/>
      <c r="O259" s="2"/>
      <c r="P259" s="2"/>
      <c r="Q259" s="2"/>
    </row>
    <row r="260" thickTop="1">
      <c r="A260" s="9"/>
      <c r="B260" s="41">
        <v>69</v>
      </c>
      <c r="C260" s="42" t="s">
        <v>352</v>
      </c>
      <c r="D260" s="42" t="s">
        <v>7</v>
      </c>
      <c r="E260" s="42" t="s">
        <v>353</v>
      </c>
      <c r="F260" s="42" t="s">
        <v>7</v>
      </c>
      <c r="G260" s="43" t="s">
        <v>121</v>
      </c>
      <c r="H260" s="54">
        <v>41.07</v>
      </c>
      <c r="I260" s="55">
        <f>ROUND(0,2)</f>
        <v>0</v>
      </c>
      <c r="J260" s="56">
        <f>ROUND(I260*H260,2)</f>
        <v>0</v>
      </c>
      <c r="K260" s="57">
        <v>0.20999999999999999</v>
      </c>
      <c r="L260" s="58">
        <f>IF(ISNUMBER(K260),ROUND(J260*(K260+1),2),0)</f>
        <v>0</v>
      </c>
      <c r="M260" s="12"/>
      <c r="N260" s="2"/>
      <c r="O260" s="2"/>
      <c r="P260" s="2"/>
      <c r="Q260" s="33">
        <f>IF(ISNUMBER(K260),IF(H260&gt;0,IF(I260&gt;0,J260,0),0),0)</f>
        <v>0</v>
      </c>
      <c r="R260" s="27">
        <f>IF(ISNUMBER(K260)=FALSE,J260,0)</f>
        <v>0</v>
      </c>
    </row>
    <row r="261">
      <c r="A261" s="9"/>
      <c r="B261" s="48" t="s">
        <v>48</v>
      </c>
      <c r="C261" s="1"/>
      <c r="D261" s="1"/>
      <c r="E261" s="49" t="s">
        <v>354</v>
      </c>
      <c r="F261" s="1"/>
      <c r="G261" s="1"/>
      <c r="H261" s="40"/>
      <c r="I261" s="1"/>
      <c r="J261" s="40"/>
      <c r="K261" s="1"/>
      <c r="L261" s="1"/>
      <c r="M261" s="12"/>
      <c r="N261" s="2"/>
      <c r="O261" s="2"/>
      <c r="P261" s="2"/>
      <c r="Q261" s="2"/>
    </row>
    <row r="262" thickBot="1">
      <c r="A262" s="9"/>
      <c r="B262" s="50" t="s">
        <v>50</v>
      </c>
      <c r="C262" s="51"/>
      <c r="D262" s="51"/>
      <c r="E262" s="52" t="s">
        <v>355</v>
      </c>
      <c r="F262" s="51"/>
      <c r="G262" s="51"/>
      <c r="H262" s="53"/>
      <c r="I262" s="51"/>
      <c r="J262" s="53"/>
      <c r="K262" s="51"/>
      <c r="L262" s="51"/>
      <c r="M262" s="12"/>
      <c r="N262" s="2"/>
      <c r="O262" s="2"/>
      <c r="P262" s="2"/>
      <c r="Q262" s="2"/>
    </row>
    <row r="263" thickTop="1">
      <c r="A263" s="9"/>
      <c r="B263" s="41">
        <v>70</v>
      </c>
      <c r="C263" s="42" t="s">
        <v>356</v>
      </c>
      <c r="D263" s="42" t="s">
        <v>7</v>
      </c>
      <c r="E263" s="42" t="s">
        <v>357</v>
      </c>
      <c r="F263" s="42" t="s">
        <v>7</v>
      </c>
      <c r="G263" s="43" t="s">
        <v>121</v>
      </c>
      <c r="H263" s="54">
        <v>6.2999999999999998</v>
      </c>
      <c r="I263" s="55">
        <f>ROUND(0,2)</f>
        <v>0</v>
      </c>
      <c r="J263" s="56">
        <f>ROUND(I263*H263,2)</f>
        <v>0</v>
      </c>
      <c r="K263" s="57">
        <v>0.20999999999999999</v>
      </c>
      <c r="L263" s="58">
        <f>IF(ISNUMBER(K263),ROUND(J263*(K263+1),2),0)</f>
        <v>0</v>
      </c>
      <c r="M263" s="12"/>
      <c r="N263" s="2"/>
      <c r="O263" s="2"/>
      <c r="P263" s="2"/>
      <c r="Q263" s="33">
        <f>IF(ISNUMBER(K263),IF(H263&gt;0,IF(I263&gt;0,J263,0),0),0)</f>
        <v>0</v>
      </c>
      <c r="R263" s="27">
        <f>IF(ISNUMBER(K263)=FALSE,J263,0)</f>
        <v>0</v>
      </c>
    </row>
    <row r="264">
      <c r="A264" s="9"/>
      <c r="B264" s="48" t="s">
        <v>48</v>
      </c>
      <c r="C264" s="1"/>
      <c r="D264" s="1"/>
      <c r="E264" s="49" t="s">
        <v>358</v>
      </c>
      <c r="F264" s="1"/>
      <c r="G264" s="1"/>
      <c r="H264" s="40"/>
      <c r="I264" s="1"/>
      <c r="J264" s="40"/>
      <c r="K264" s="1"/>
      <c r="L264" s="1"/>
      <c r="M264" s="12"/>
      <c r="N264" s="2"/>
      <c r="O264" s="2"/>
      <c r="P264" s="2"/>
      <c r="Q264" s="2"/>
    </row>
    <row r="265" thickBot="1">
      <c r="A265" s="9"/>
      <c r="B265" s="50" t="s">
        <v>50</v>
      </c>
      <c r="C265" s="51"/>
      <c r="D265" s="51"/>
      <c r="E265" s="52" t="s">
        <v>359</v>
      </c>
      <c r="F265" s="51"/>
      <c r="G265" s="51"/>
      <c r="H265" s="53"/>
      <c r="I265" s="51"/>
      <c r="J265" s="53"/>
      <c r="K265" s="51"/>
      <c r="L265" s="51"/>
      <c r="M265" s="12"/>
      <c r="N265" s="2"/>
      <c r="O265" s="2"/>
      <c r="P265" s="2"/>
      <c r="Q265" s="2"/>
    </row>
    <row r="266" thickTop="1" thickBot="1" ht="25" customHeight="1">
      <c r="A266" s="9"/>
      <c r="B266" s="1"/>
      <c r="C266" s="59">
        <v>7</v>
      </c>
      <c r="D266" s="1"/>
      <c r="E266" s="60" t="s">
        <v>88</v>
      </c>
      <c r="F266" s="1"/>
      <c r="G266" s="61" t="s">
        <v>71</v>
      </c>
      <c r="H266" s="62">
        <f>J248+J251+J254+J257+J260+J263</f>
        <v>0</v>
      </c>
      <c r="I266" s="61" t="s">
        <v>72</v>
      </c>
      <c r="J266" s="63">
        <f>(L266-H266)</f>
        <v>0</v>
      </c>
      <c r="K266" s="61" t="s">
        <v>73</v>
      </c>
      <c r="L266" s="64">
        <f>L248+L251+L254+L257+L260+L263</f>
        <v>0</v>
      </c>
      <c r="M266" s="12"/>
      <c r="N266" s="2"/>
      <c r="O266" s="2"/>
      <c r="P266" s="2"/>
      <c r="Q266" s="33">
        <f>0+Q248+Q251+Q254+Q257+Q260+Q263</f>
        <v>0</v>
      </c>
      <c r="R266" s="27">
        <f>0+R248+R251+R254+R257+R260+R263</f>
        <v>0</v>
      </c>
      <c r="S266" s="65">
        <f>Q266*(1+J266)+R266</f>
        <v>0</v>
      </c>
    </row>
    <row r="267" thickTop="1" thickBot="1" ht="25" customHeight="1">
      <c r="A267" s="9"/>
      <c r="B267" s="66"/>
      <c r="C267" s="66"/>
      <c r="D267" s="66"/>
      <c r="E267" s="67"/>
      <c r="F267" s="66"/>
      <c r="G267" s="68" t="s">
        <v>74</v>
      </c>
      <c r="H267" s="69">
        <f>J248+J251+J254+J257+J260+J263</f>
        <v>0</v>
      </c>
      <c r="I267" s="68" t="s">
        <v>75</v>
      </c>
      <c r="J267" s="70">
        <f>0+J266</f>
        <v>0</v>
      </c>
      <c r="K267" s="68" t="s">
        <v>76</v>
      </c>
      <c r="L267" s="71">
        <f>L248+L251+L254+L257+L260+L263</f>
        <v>0</v>
      </c>
      <c r="M267" s="12"/>
      <c r="N267" s="2"/>
      <c r="O267" s="2"/>
      <c r="P267" s="2"/>
      <c r="Q267" s="2"/>
    </row>
    <row r="268" ht="40" customHeight="1">
      <c r="A268" s="9"/>
      <c r="B268" s="76" t="s">
        <v>360</v>
      </c>
      <c r="C268" s="1"/>
      <c r="D268" s="1"/>
      <c r="E268" s="1"/>
      <c r="F268" s="1"/>
      <c r="G268" s="1"/>
      <c r="H268" s="40"/>
      <c r="I268" s="1"/>
      <c r="J268" s="40"/>
      <c r="K268" s="1"/>
      <c r="L268" s="1"/>
      <c r="M268" s="12"/>
      <c r="N268" s="2"/>
      <c r="O268" s="2"/>
      <c r="P268" s="2"/>
      <c r="Q268" s="2"/>
    </row>
    <row r="269">
      <c r="A269" s="9"/>
      <c r="B269" s="41">
        <v>71</v>
      </c>
      <c r="C269" s="42" t="s">
        <v>361</v>
      </c>
      <c r="D269" s="42" t="s">
        <v>7</v>
      </c>
      <c r="E269" s="42" t="s">
        <v>362</v>
      </c>
      <c r="F269" s="42" t="s">
        <v>7</v>
      </c>
      <c r="G269" s="43" t="s">
        <v>146</v>
      </c>
      <c r="H269" s="44">
        <v>27.5</v>
      </c>
      <c r="I269" s="25">
        <f>ROUND(0,2)</f>
        <v>0</v>
      </c>
      <c r="J269" s="45">
        <f>ROUND(I269*H269,2)</f>
        <v>0</v>
      </c>
      <c r="K269" s="46">
        <v>0.20999999999999999</v>
      </c>
      <c r="L269" s="47">
        <f>IF(ISNUMBER(K269),ROUND(J269*(K269+1),2),0)</f>
        <v>0</v>
      </c>
      <c r="M269" s="12"/>
      <c r="N269" s="2"/>
      <c r="O269" s="2"/>
      <c r="P269" s="2"/>
      <c r="Q269" s="33">
        <f>IF(ISNUMBER(K269),IF(H269&gt;0,IF(I269&gt;0,J269,0),0),0)</f>
        <v>0</v>
      </c>
      <c r="R269" s="27">
        <f>IF(ISNUMBER(K269)=FALSE,J269,0)</f>
        <v>0</v>
      </c>
    </row>
    <row r="270">
      <c r="A270" s="9"/>
      <c r="B270" s="48" t="s">
        <v>48</v>
      </c>
      <c r="C270" s="1"/>
      <c r="D270" s="1"/>
      <c r="E270" s="49" t="s">
        <v>363</v>
      </c>
      <c r="F270" s="1"/>
      <c r="G270" s="1"/>
      <c r="H270" s="40"/>
      <c r="I270" s="1"/>
      <c r="J270" s="40"/>
      <c r="K270" s="1"/>
      <c r="L270" s="1"/>
      <c r="M270" s="12"/>
      <c r="N270" s="2"/>
      <c r="O270" s="2"/>
      <c r="P270" s="2"/>
      <c r="Q270" s="2"/>
    </row>
    <row r="271" thickBot="1">
      <c r="A271" s="9"/>
      <c r="B271" s="50" t="s">
        <v>50</v>
      </c>
      <c r="C271" s="51"/>
      <c r="D271" s="51"/>
      <c r="E271" s="52" t="s">
        <v>364</v>
      </c>
      <c r="F271" s="51"/>
      <c r="G271" s="51"/>
      <c r="H271" s="53"/>
      <c r="I271" s="51"/>
      <c r="J271" s="53"/>
      <c r="K271" s="51"/>
      <c r="L271" s="51"/>
      <c r="M271" s="12"/>
      <c r="N271" s="2"/>
      <c r="O271" s="2"/>
      <c r="P271" s="2"/>
      <c r="Q271" s="2"/>
    </row>
    <row r="272" thickTop="1">
      <c r="A272" s="9"/>
      <c r="B272" s="41">
        <v>72</v>
      </c>
      <c r="C272" s="42" t="s">
        <v>365</v>
      </c>
      <c r="D272" s="42" t="s">
        <v>7</v>
      </c>
      <c r="E272" s="42" t="s">
        <v>366</v>
      </c>
      <c r="F272" s="42" t="s">
        <v>7</v>
      </c>
      <c r="G272" s="43" t="s">
        <v>146</v>
      </c>
      <c r="H272" s="54">
        <v>2</v>
      </c>
      <c r="I272" s="55">
        <f>ROUND(0,2)</f>
        <v>0</v>
      </c>
      <c r="J272" s="56">
        <f>ROUND(I272*H272,2)</f>
        <v>0</v>
      </c>
      <c r="K272" s="57">
        <v>0.20999999999999999</v>
      </c>
      <c r="L272" s="58">
        <f>IF(ISNUMBER(K272),ROUND(J272*(K272+1),2),0)</f>
        <v>0</v>
      </c>
      <c r="M272" s="12"/>
      <c r="N272" s="2"/>
      <c r="O272" s="2"/>
      <c r="P272" s="2"/>
      <c r="Q272" s="33">
        <f>IF(ISNUMBER(K272),IF(H272&gt;0,IF(I272&gt;0,J272,0),0),0)</f>
        <v>0</v>
      </c>
      <c r="R272" s="27">
        <f>IF(ISNUMBER(K272)=FALSE,J272,0)</f>
        <v>0</v>
      </c>
    </row>
    <row r="273">
      <c r="A273" s="9"/>
      <c r="B273" s="48" t="s">
        <v>48</v>
      </c>
      <c r="C273" s="1"/>
      <c r="D273" s="1"/>
      <c r="E273" s="49" t="s">
        <v>367</v>
      </c>
      <c r="F273" s="1"/>
      <c r="G273" s="1"/>
      <c r="H273" s="40"/>
      <c r="I273" s="1"/>
      <c r="J273" s="40"/>
      <c r="K273" s="1"/>
      <c r="L273" s="1"/>
      <c r="M273" s="12"/>
      <c r="N273" s="2"/>
      <c r="O273" s="2"/>
      <c r="P273" s="2"/>
      <c r="Q273" s="2"/>
    </row>
    <row r="274" thickBot="1">
      <c r="A274" s="9"/>
      <c r="B274" s="50" t="s">
        <v>50</v>
      </c>
      <c r="C274" s="51"/>
      <c r="D274" s="51"/>
      <c r="E274" s="52" t="s">
        <v>368</v>
      </c>
      <c r="F274" s="51"/>
      <c r="G274" s="51"/>
      <c r="H274" s="53"/>
      <c r="I274" s="51"/>
      <c r="J274" s="53"/>
      <c r="K274" s="51"/>
      <c r="L274" s="51"/>
      <c r="M274" s="12"/>
      <c r="N274" s="2"/>
      <c r="O274" s="2"/>
      <c r="P274" s="2"/>
      <c r="Q274" s="2"/>
    </row>
    <row r="275" thickTop="1">
      <c r="A275" s="9"/>
      <c r="B275" s="41">
        <v>73</v>
      </c>
      <c r="C275" s="42" t="s">
        <v>369</v>
      </c>
      <c r="D275" s="42" t="s">
        <v>7</v>
      </c>
      <c r="E275" s="42" t="s">
        <v>370</v>
      </c>
      <c r="F275" s="42" t="s">
        <v>7</v>
      </c>
      <c r="G275" s="43" t="s">
        <v>146</v>
      </c>
      <c r="H275" s="54">
        <v>21</v>
      </c>
      <c r="I275" s="55">
        <f>ROUND(0,2)</f>
        <v>0</v>
      </c>
      <c r="J275" s="56">
        <f>ROUND(I275*H275,2)</f>
        <v>0</v>
      </c>
      <c r="K275" s="57">
        <v>0.20999999999999999</v>
      </c>
      <c r="L275" s="58">
        <f>IF(ISNUMBER(K275),ROUND(J275*(K275+1),2),0)</f>
        <v>0</v>
      </c>
      <c r="M275" s="12"/>
      <c r="N275" s="2"/>
      <c r="O275" s="2"/>
      <c r="P275" s="2"/>
      <c r="Q275" s="33">
        <f>IF(ISNUMBER(K275),IF(H275&gt;0,IF(I275&gt;0,J275,0),0),0)</f>
        <v>0</v>
      </c>
      <c r="R275" s="27">
        <f>IF(ISNUMBER(K275)=FALSE,J275,0)</f>
        <v>0</v>
      </c>
    </row>
    <row r="276">
      <c r="A276" s="9"/>
      <c r="B276" s="48" t="s">
        <v>48</v>
      </c>
      <c r="C276" s="1"/>
      <c r="D276" s="1"/>
      <c r="E276" s="49" t="s">
        <v>371</v>
      </c>
      <c r="F276" s="1"/>
      <c r="G276" s="1"/>
      <c r="H276" s="40"/>
      <c r="I276" s="1"/>
      <c r="J276" s="40"/>
      <c r="K276" s="1"/>
      <c r="L276" s="1"/>
      <c r="M276" s="12"/>
      <c r="N276" s="2"/>
      <c r="O276" s="2"/>
      <c r="P276" s="2"/>
      <c r="Q276" s="2"/>
    </row>
    <row r="277" thickBot="1">
      <c r="A277" s="9"/>
      <c r="B277" s="50" t="s">
        <v>50</v>
      </c>
      <c r="C277" s="51"/>
      <c r="D277" s="51"/>
      <c r="E277" s="52" t="s">
        <v>372</v>
      </c>
      <c r="F277" s="51"/>
      <c r="G277" s="51"/>
      <c r="H277" s="53"/>
      <c r="I277" s="51"/>
      <c r="J277" s="53"/>
      <c r="K277" s="51"/>
      <c r="L277" s="51"/>
      <c r="M277" s="12"/>
      <c r="N277" s="2"/>
      <c r="O277" s="2"/>
      <c r="P277" s="2"/>
      <c r="Q277" s="2"/>
    </row>
    <row r="278" thickTop="1">
      <c r="A278" s="9"/>
      <c r="B278" s="41">
        <v>74</v>
      </c>
      <c r="C278" s="42" t="s">
        <v>373</v>
      </c>
      <c r="D278" s="42" t="s">
        <v>7</v>
      </c>
      <c r="E278" s="42" t="s">
        <v>374</v>
      </c>
      <c r="F278" s="42" t="s">
        <v>7</v>
      </c>
      <c r="G278" s="43" t="s">
        <v>133</v>
      </c>
      <c r="H278" s="54">
        <v>4.4500000000000002</v>
      </c>
      <c r="I278" s="55">
        <f>ROUND(0,2)</f>
        <v>0</v>
      </c>
      <c r="J278" s="56">
        <f>ROUND(I278*H278,2)</f>
        <v>0</v>
      </c>
      <c r="K278" s="57">
        <v>0.20999999999999999</v>
      </c>
      <c r="L278" s="58">
        <f>IF(ISNUMBER(K278),ROUND(J278*(K278+1),2),0)</f>
        <v>0</v>
      </c>
      <c r="M278" s="12"/>
      <c r="N278" s="2"/>
      <c r="O278" s="2"/>
      <c r="P278" s="2"/>
      <c r="Q278" s="33">
        <f>IF(ISNUMBER(K278),IF(H278&gt;0,IF(I278&gt;0,J278,0),0),0)</f>
        <v>0</v>
      </c>
      <c r="R278" s="27">
        <f>IF(ISNUMBER(K278)=FALSE,J278,0)</f>
        <v>0</v>
      </c>
    </row>
    <row r="279">
      <c r="A279" s="9"/>
      <c r="B279" s="48" t="s">
        <v>48</v>
      </c>
      <c r="C279" s="1"/>
      <c r="D279" s="1"/>
      <c r="E279" s="49" t="s">
        <v>7</v>
      </c>
      <c r="F279" s="1"/>
      <c r="G279" s="1"/>
      <c r="H279" s="40"/>
      <c r="I279" s="1"/>
      <c r="J279" s="40"/>
      <c r="K279" s="1"/>
      <c r="L279" s="1"/>
      <c r="M279" s="12"/>
      <c r="N279" s="2"/>
      <c r="O279" s="2"/>
      <c r="P279" s="2"/>
      <c r="Q279" s="2"/>
    </row>
    <row r="280" thickBot="1">
      <c r="A280" s="9"/>
      <c r="B280" s="50" t="s">
        <v>50</v>
      </c>
      <c r="C280" s="51"/>
      <c r="D280" s="51"/>
      <c r="E280" s="52" t="s">
        <v>375</v>
      </c>
      <c r="F280" s="51"/>
      <c r="G280" s="51"/>
      <c r="H280" s="53"/>
      <c r="I280" s="51"/>
      <c r="J280" s="53"/>
      <c r="K280" s="51"/>
      <c r="L280" s="51"/>
      <c r="M280" s="12"/>
      <c r="N280" s="2"/>
      <c r="O280" s="2"/>
      <c r="P280" s="2"/>
      <c r="Q280" s="2"/>
    </row>
    <row r="281" thickTop="1" thickBot="1" ht="25" customHeight="1">
      <c r="A281" s="9"/>
      <c r="B281" s="1"/>
      <c r="C281" s="59">
        <v>8</v>
      </c>
      <c r="D281" s="1"/>
      <c r="E281" s="60" t="s">
        <v>89</v>
      </c>
      <c r="F281" s="1"/>
      <c r="G281" s="61" t="s">
        <v>71</v>
      </c>
      <c r="H281" s="62">
        <f>J269+J272+J275+J278</f>
        <v>0</v>
      </c>
      <c r="I281" s="61" t="s">
        <v>72</v>
      </c>
      <c r="J281" s="63">
        <f>(L281-H281)</f>
        <v>0</v>
      </c>
      <c r="K281" s="61" t="s">
        <v>73</v>
      </c>
      <c r="L281" s="64">
        <f>L269+L272+L275+L278</f>
        <v>0</v>
      </c>
      <c r="M281" s="12"/>
      <c r="N281" s="2"/>
      <c r="O281" s="2"/>
      <c r="P281" s="2"/>
      <c r="Q281" s="33">
        <f>0+Q269+Q272+Q275+Q278</f>
        <v>0</v>
      </c>
      <c r="R281" s="27">
        <f>0+R269+R272+R275+R278</f>
        <v>0</v>
      </c>
      <c r="S281" s="65">
        <f>Q281*(1+J281)+R281</f>
        <v>0</v>
      </c>
    </row>
    <row r="282" thickTop="1" thickBot="1" ht="25" customHeight="1">
      <c r="A282" s="9"/>
      <c r="B282" s="66"/>
      <c r="C282" s="66"/>
      <c r="D282" s="66"/>
      <c r="E282" s="67"/>
      <c r="F282" s="66"/>
      <c r="G282" s="68" t="s">
        <v>74</v>
      </c>
      <c r="H282" s="69">
        <f>J269+J272+J275+J278</f>
        <v>0</v>
      </c>
      <c r="I282" s="68" t="s">
        <v>75</v>
      </c>
      <c r="J282" s="70">
        <f>0+J281</f>
        <v>0</v>
      </c>
      <c r="K282" s="68" t="s">
        <v>76</v>
      </c>
      <c r="L282" s="71">
        <f>L269+L272+L275+L278</f>
        <v>0</v>
      </c>
      <c r="M282" s="12"/>
      <c r="N282" s="2"/>
      <c r="O282" s="2"/>
      <c r="P282" s="2"/>
      <c r="Q282" s="2"/>
    </row>
    <row r="283" ht="40" customHeight="1">
      <c r="A283" s="9"/>
      <c r="B283" s="76" t="s">
        <v>376</v>
      </c>
      <c r="C283" s="1"/>
      <c r="D283" s="1"/>
      <c r="E283" s="1"/>
      <c r="F283" s="1"/>
      <c r="G283" s="1"/>
      <c r="H283" s="40"/>
      <c r="I283" s="1"/>
      <c r="J283" s="40"/>
      <c r="K283" s="1"/>
      <c r="L283" s="1"/>
      <c r="M283" s="12"/>
      <c r="N283" s="2"/>
      <c r="O283" s="2"/>
      <c r="P283" s="2"/>
      <c r="Q283" s="2"/>
    </row>
    <row r="284">
      <c r="A284" s="9"/>
      <c r="B284" s="41">
        <v>75</v>
      </c>
      <c r="C284" s="42" t="s">
        <v>377</v>
      </c>
      <c r="D284" s="42" t="s">
        <v>7</v>
      </c>
      <c r="E284" s="42" t="s">
        <v>378</v>
      </c>
      <c r="F284" s="42" t="s">
        <v>7</v>
      </c>
      <c r="G284" s="43" t="s">
        <v>146</v>
      </c>
      <c r="H284" s="44">
        <v>10</v>
      </c>
      <c r="I284" s="25">
        <f>ROUND(0,2)</f>
        <v>0</v>
      </c>
      <c r="J284" s="45">
        <f>ROUND(I284*H284,2)</f>
        <v>0</v>
      </c>
      <c r="K284" s="46">
        <v>0.20999999999999999</v>
      </c>
      <c r="L284" s="47">
        <f>IF(ISNUMBER(K284),ROUND(J284*(K284+1),2),0)</f>
        <v>0</v>
      </c>
      <c r="M284" s="12"/>
      <c r="N284" s="2"/>
      <c r="O284" s="2"/>
      <c r="P284" s="2"/>
      <c r="Q284" s="33">
        <f>IF(ISNUMBER(K284),IF(H284&gt;0,IF(I284&gt;0,J284,0),0),0)</f>
        <v>0</v>
      </c>
      <c r="R284" s="27">
        <f>IF(ISNUMBER(K284)=FALSE,J284,0)</f>
        <v>0</v>
      </c>
    </row>
    <row r="285">
      <c r="A285" s="9"/>
      <c r="B285" s="48" t="s">
        <v>48</v>
      </c>
      <c r="C285" s="1"/>
      <c r="D285" s="1"/>
      <c r="E285" s="49" t="s">
        <v>379</v>
      </c>
      <c r="F285" s="1"/>
      <c r="G285" s="1"/>
      <c r="H285" s="40"/>
      <c r="I285" s="1"/>
      <c r="J285" s="40"/>
      <c r="K285" s="1"/>
      <c r="L285" s="1"/>
      <c r="M285" s="12"/>
      <c r="N285" s="2"/>
      <c r="O285" s="2"/>
      <c r="P285" s="2"/>
      <c r="Q285" s="2"/>
    </row>
    <row r="286" thickBot="1">
      <c r="A286" s="9"/>
      <c r="B286" s="50" t="s">
        <v>50</v>
      </c>
      <c r="C286" s="51"/>
      <c r="D286" s="51"/>
      <c r="E286" s="52" t="s">
        <v>380</v>
      </c>
      <c r="F286" s="51"/>
      <c r="G286" s="51"/>
      <c r="H286" s="53"/>
      <c r="I286" s="51"/>
      <c r="J286" s="53"/>
      <c r="K286" s="51"/>
      <c r="L286" s="51"/>
      <c r="M286" s="12"/>
      <c r="N286" s="2"/>
      <c r="O286" s="2"/>
      <c r="P286" s="2"/>
      <c r="Q286" s="2"/>
    </row>
    <row r="287" thickTop="1">
      <c r="A287" s="9"/>
      <c r="B287" s="41">
        <v>76</v>
      </c>
      <c r="C287" s="42" t="s">
        <v>381</v>
      </c>
      <c r="D287" s="42" t="s">
        <v>7</v>
      </c>
      <c r="E287" s="42" t="s">
        <v>382</v>
      </c>
      <c r="F287" s="42" t="s">
        <v>7</v>
      </c>
      <c r="G287" s="43" t="s">
        <v>146</v>
      </c>
      <c r="H287" s="54">
        <v>10</v>
      </c>
      <c r="I287" s="55">
        <f>ROUND(0,2)</f>
        <v>0</v>
      </c>
      <c r="J287" s="56">
        <f>ROUND(I287*H287,2)</f>
        <v>0</v>
      </c>
      <c r="K287" s="57">
        <v>0.20999999999999999</v>
      </c>
      <c r="L287" s="58">
        <f>IF(ISNUMBER(K287),ROUND(J287*(K287+1),2),0)</f>
        <v>0</v>
      </c>
      <c r="M287" s="12"/>
      <c r="N287" s="2"/>
      <c r="O287" s="2"/>
      <c r="P287" s="2"/>
      <c r="Q287" s="33">
        <f>IF(ISNUMBER(K287),IF(H287&gt;0,IF(I287&gt;0,J287,0),0),0)</f>
        <v>0</v>
      </c>
      <c r="R287" s="27">
        <f>IF(ISNUMBER(K287)=FALSE,J287,0)</f>
        <v>0</v>
      </c>
    </row>
    <row r="288">
      <c r="A288" s="9"/>
      <c r="B288" s="48" t="s">
        <v>48</v>
      </c>
      <c r="C288" s="1"/>
      <c r="D288" s="1"/>
      <c r="E288" s="49" t="s">
        <v>383</v>
      </c>
      <c r="F288" s="1"/>
      <c r="G288" s="1"/>
      <c r="H288" s="40"/>
      <c r="I288" s="1"/>
      <c r="J288" s="40"/>
      <c r="K288" s="1"/>
      <c r="L288" s="1"/>
      <c r="M288" s="12"/>
      <c r="N288" s="2"/>
      <c r="O288" s="2"/>
      <c r="P288" s="2"/>
      <c r="Q288" s="2"/>
    </row>
    <row r="289" thickBot="1">
      <c r="A289" s="9"/>
      <c r="B289" s="50" t="s">
        <v>50</v>
      </c>
      <c r="C289" s="51"/>
      <c r="D289" s="51"/>
      <c r="E289" s="52" t="s">
        <v>380</v>
      </c>
      <c r="F289" s="51"/>
      <c r="G289" s="51"/>
      <c r="H289" s="53"/>
      <c r="I289" s="51"/>
      <c r="J289" s="53"/>
      <c r="K289" s="51"/>
      <c r="L289" s="51"/>
      <c r="M289" s="12"/>
      <c r="N289" s="2"/>
      <c r="O289" s="2"/>
      <c r="P289" s="2"/>
      <c r="Q289" s="2"/>
    </row>
    <row r="290" thickTop="1">
      <c r="A290" s="9"/>
      <c r="B290" s="41">
        <v>77</v>
      </c>
      <c r="C290" s="42" t="s">
        <v>384</v>
      </c>
      <c r="D290" s="42" t="s">
        <v>7</v>
      </c>
      <c r="E290" s="42" t="s">
        <v>385</v>
      </c>
      <c r="F290" s="42" t="s">
        <v>7</v>
      </c>
      <c r="G290" s="43" t="s">
        <v>146</v>
      </c>
      <c r="H290" s="54">
        <v>32</v>
      </c>
      <c r="I290" s="55">
        <f>ROUND(0,2)</f>
        <v>0</v>
      </c>
      <c r="J290" s="56">
        <f>ROUND(I290*H290,2)</f>
        <v>0</v>
      </c>
      <c r="K290" s="57">
        <v>0.20999999999999999</v>
      </c>
      <c r="L290" s="58">
        <f>IF(ISNUMBER(K290),ROUND(J290*(K290+1),2),0)</f>
        <v>0</v>
      </c>
      <c r="M290" s="12"/>
      <c r="N290" s="2"/>
      <c r="O290" s="2"/>
      <c r="P290" s="2"/>
      <c r="Q290" s="33">
        <f>IF(ISNUMBER(K290),IF(H290&gt;0,IF(I290&gt;0,J290,0),0),0)</f>
        <v>0</v>
      </c>
      <c r="R290" s="27">
        <f>IF(ISNUMBER(K290)=FALSE,J290,0)</f>
        <v>0</v>
      </c>
    </row>
    <row r="291">
      <c r="A291" s="9"/>
      <c r="B291" s="48" t="s">
        <v>48</v>
      </c>
      <c r="C291" s="1"/>
      <c r="D291" s="1"/>
      <c r="E291" s="49" t="s">
        <v>383</v>
      </c>
      <c r="F291" s="1"/>
      <c r="G291" s="1"/>
      <c r="H291" s="40"/>
      <c r="I291" s="1"/>
      <c r="J291" s="40"/>
      <c r="K291" s="1"/>
      <c r="L291" s="1"/>
      <c r="M291" s="12"/>
      <c r="N291" s="2"/>
      <c r="O291" s="2"/>
      <c r="P291" s="2"/>
      <c r="Q291" s="2"/>
    </row>
    <row r="292" thickBot="1">
      <c r="A292" s="9"/>
      <c r="B292" s="50" t="s">
        <v>50</v>
      </c>
      <c r="C292" s="51"/>
      <c r="D292" s="51"/>
      <c r="E292" s="52" t="s">
        <v>386</v>
      </c>
      <c r="F292" s="51"/>
      <c r="G292" s="51"/>
      <c r="H292" s="53"/>
      <c r="I292" s="51"/>
      <c r="J292" s="53"/>
      <c r="K292" s="51"/>
      <c r="L292" s="51"/>
      <c r="M292" s="12"/>
      <c r="N292" s="2"/>
      <c r="O292" s="2"/>
      <c r="P292" s="2"/>
      <c r="Q292" s="2"/>
    </row>
    <row r="293" thickTop="1">
      <c r="A293" s="9"/>
      <c r="B293" s="41">
        <v>78</v>
      </c>
      <c r="C293" s="42" t="s">
        <v>387</v>
      </c>
      <c r="D293" s="42" t="s">
        <v>7</v>
      </c>
      <c r="E293" s="42" t="s">
        <v>388</v>
      </c>
      <c r="F293" s="42" t="s">
        <v>7</v>
      </c>
      <c r="G293" s="43" t="s">
        <v>146</v>
      </c>
      <c r="H293" s="54">
        <v>32.299999999999997</v>
      </c>
      <c r="I293" s="55">
        <f>ROUND(0,2)</f>
        <v>0</v>
      </c>
      <c r="J293" s="56">
        <f>ROUND(I293*H293,2)</f>
        <v>0</v>
      </c>
      <c r="K293" s="57">
        <v>0.20999999999999999</v>
      </c>
      <c r="L293" s="58">
        <f>IF(ISNUMBER(K293),ROUND(J293*(K293+1),2),0)</f>
        <v>0</v>
      </c>
      <c r="M293" s="12"/>
      <c r="N293" s="2"/>
      <c r="O293" s="2"/>
      <c r="P293" s="2"/>
      <c r="Q293" s="33">
        <f>IF(ISNUMBER(K293),IF(H293&gt;0,IF(I293&gt;0,J293,0),0),0)</f>
        <v>0</v>
      </c>
      <c r="R293" s="27">
        <f>IF(ISNUMBER(K293)=FALSE,J293,0)</f>
        <v>0</v>
      </c>
    </row>
    <row r="294">
      <c r="A294" s="9"/>
      <c r="B294" s="48" t="s">
        <v>48</v>
      </c>
      <c r="C294" s="1"/>
      <c r="D294" s="1"/>
      <c r="E294" s="49" t="s">
        <v>389</v>
      </c>
      <c r="F294" s="1"/>
      <c r="G294" s="1"/>
      <c r="H294" s="40"/>
      <c r="I294" s="1"/>
      <c r="J294" s="40"/>
      <c r="K294" s="1"/>
      <c r="L294" s="1"/>
      <c r="M294" s="12"/>
      <c r="N294" s="2"/>
      <c r="O294" s="2"/>
      <c r="P294" s="2"/>
      <c r="Q294" s="2"/>
    </row>
    <row r="295" thickBot="1">
      <c r="A295" s="9"/>
      <c r="B295" s="50" t="s">
        <v>50</v>
      </c>
      <c r="C295" s="51"/>
      <c r="D295" s="51"/>
      <c r="E295" s="52" t="s">
        <v>390</v>
      </c>
      <c r="F295" s="51"/>
      <c r="G295" s="51"/>
      <c r="H295" s="53"/>
      <c r="I295" s="51"/>
      <c r="J295" s="53"/>
      <c r="K295" s="51"/>
      <c r="L295" s="51"/>
      <c r="M295" s="12"/>
      <c r="N295" s="2"/>
      <c r="O295" s="2"/>
      <c r="P295" s="2"/>
      <c r="Q295" s="2"/>
    </row>
    <row r="296" thickTop="1">
      <c r="A296" s="9"/>
      <c r="B296" s="41">
        <v>79</v>
      </c>
      <c r="C296" s="42" t="s">
        <v>391</v>
      </c>
      <c r="D296" s="42" t="s">
        <v>328</v>
      </c>
      <c r="E296" s="42" t="s">
        <v>392</v>
      </c>
      <c r="F296" s="42" t="s">
        <v>7</v>
      </c>
      <c r="G296" s="43" t="s">
        <v>69</v>
      </c>
      <c r="H296" s="54">
        <v>2</v>
      </c>
      <c r="I296" s="55">
        <f>ROUND(0,2)</f>
        <v>0</v>
      </c>
      <c r="J296" s="56">
        <f>ROUND(I296*H296,2)</f>
        <v>0</v>
      </c>
      <c r="K296" s="57">
        <v>0.20999999999999999</v>
      </c>
      <c r="L296" s="58">
        <f>IF(ISNUMBER(K296),ROUND(J296*(K296+1),2),0)</f>
        <v>0</v>
      </c>
      <c r="M296" s="12"/>
      <c r="N296" s="2"/>
      <c r="O296" s="2"/>
      <c r="P296" s="2"/>
      <c r="Q296" s="33">
        <f>IF(ISNUMBER(K296),IF(H296&gt;0,IF(I296&gt;0,J296,0),0),0)</f>
        <v>0</v>
      </c>
      <c r="R296" s="27">
        <f>IF(ISNUMBER(K296)=FALSE,J296,0)</f>
        <v>0</v>
      </c>
    </row>
    <row r="297">
      <c r="A297" s="9"/>
      <c r="B297" s="48" t="s">
        <v>48</v>
      </c>
      <c r="C297" s="1"/>
      <c r="D297" s="1"/>
      <c r="E297" s="49" t="s">
        <v>393</v>
      </c>
      <c r="F297" s="1"/>
      <c r="G297" s="1"/>
      <c r="H297" s="40"/>
      <c r="I297" s="1"/>
      <c r="J297" s="40"/>
      <c r="K297" s="1"/>
      <c r="L297" s="1"/>
      <c r="M297" s="12"/>
      <c r="N297" s="2"/>
      <c r="O297" s="2"/>
      <c r="P297" s="2"/>
      <c r="Q297" s="2"/>
    </row>
    <row r="298" thickBot="1">
      <c r="A298" s="9"/>
      <c r="B298" s="50" t="s">
        <v>50</v>
      </c>
      <c r="C298" s="51"/>
      <c r="D298" s="51"/>
      <c r="E298" s="52" t="s">
        <v>7</v>
      </c>
      <c r="F298" s="51"/>
      <c r="G298" s="51"/>
      <c r="H298" s="53"/>
      <c r="I298" s="51"/>
      <c r="J298" s="53"/>
      <c r="K298" s="51"/>
      <c r="L298" s="51"/>
      <c r="M298" s="12"/>
      <c r="N298" s="2"/>
      <c r="O298" s="2"/>
      <c r="P298" s="2"/>
      <c r="Q298" s="2"/>
    </row>
    <row r="299" thickTop="1">
      <c r="A299" s="9"/>
      <c r="B299" s="41">
        <v>80</v>
      </c>
      <c r="C299" s="42" t="s">
        <v>394</v>
      </c>
      <c r="D299" s="42" t="s">
        <v>7</v>
      </c>
      <c r="E299" s="42" t="s">
        <v>395</v>
      </c>
      <c r="F299" s="42" t="s">
        <v>7</v>
      </c>
      <c r="G299" s="43" t="s">
        <v>69</v>
      </c>
      <c r="H299" s="54">
        <v>2</v>
      </c>
      <c r="I299" s="55">
        <f>ROUND(0,2)</f>
        <v>0</v>
      </c>
      <c r="J299" s="56">
        <f>ROUND(I299*H299,2)</f>
        <v>0</v>
      </c>
      <c r="K299" s="57">
        <v>0.20999999999999999</v>
      </c>
      <c r="L299" s="58">
        <f>IF(ISNUMBER(K299),ROUND(J299*(K299+1),2),0)</f>
        <v>0</v>
      </c>
      <c r="M299" s="12"/>
      <c r="N299" s="2"/>
      <c r="O299" s="2"/>
      <c r="P299" s="2"/>
      <c r="Q299" s="33">
        <f>IF(ISNUMBER(K299),IF(H299&gt;0,IF(I299&gt;0,J299,0),0),0)</f>
        <v>0</v>
      </c>
      <c r="R299" s="27">
        <f>IF(ISNUMBER(K299)=FALSE,J299,0)</f>
        <v>0</v>
      </c>
    </row>
    <row r="300">
      <c r="A300" s="9"/>
      <c r="B300" s="48" t="s">
        <v>48</v>
      </c>
      <c r="C300" s="1"/>
      <c r="D300" s="1"/>
      <c r="E300" s="49" t="s">
        <v>396</v>
      </c>
      <c r="F300" s="1"/>
      <c r="G300" s="1"/>
      <c r="H300" s="40"/>
      <c r="I300" s="1"/>
      <c r="J300" s="40"/>
      <c r="K300" s="1"/>
      <c r="L300" s="1"/>
      <c r="M300" s="12"/>
      <c r="N300" s="2"/>
      <c r="O300" s="2"/>
      <c r="P300" s="2"/>
      <c r="Q300" s="2"/>
    </row>
    <row r="301" thickBot="1">
      <c r="A301" s="9"/>
      <c r="B301" s="50" t="s">
        <v>50</v>
      </c>
      <c r="C301" s="51"/>
      <c r="D301" s="51"/>
      <c r="E301" s="52" t="s">
        <v>397</v>
      </c>
      <c r="F301" s="51"/>
      <c r="G301" s="51"/>
      <c r="H301" s="53"/>
      <c r="I301" s="51"/>
      <c r="J301" s="53"/>
      <c r="K301" s="51"/>
      <c r="L301" s="51"/>
      <c r="M301" s="12"/>
      <c r="N301" s="2"/>
      <c r="O301" s="2"/>
      <c r="P301" s="2"/>
      <c r="Q301" s="2"/>
    </row>
    <row r="302" thickTop="1">
      <c r="A302" s="9"/>
      <c r="B302" s="41">
        <v>81</v>
      </c>
      <c r="C302" s="42" t="s">
        <v>398</v>
      </c>
      <c r="D302" s="42" t="s">
        <v>7</v>
      </c>
      <c r="E302" s="42" t="s">
        <v>399</v>
      </c>
      <c r="F302" s="42" t="s">
        <v>7</v>
      </c>
      <c r="G302" s="43" t="s">
        <v>69</v>
      </c>
      <c r="H302" s="54">
        <v>2</v>
      </c>
      <c r="I302" s="55">
        <f>ROUND(0,2)</f>
        <v>0</v>
      </c>
      <c r="J302" s="56">
        <f>ROUND(I302*H302,2)</f>
        <v>0</v>
      </c>
      <c r="K302" s="57">
        <v>0.20999999999999999</v>
      </c>
      <c r="L302" s="58">
        <f>IF(ISNUMBER(K302),ROUND(J302*(K302+1),2),0)</f>
        <v>0</v>
      </c>
      <c r="M302" s="12"/>
      <c r="N302" s="2"/>
      <c r="O302" s="2"/>
      <c r="P302" s="2"/>
      <c r="Q302" s="33">
        <f>IF(ISNUMBER(K302),IF(H302&gt;0,IF(I302&gt;0,J302,0),0),0)</f>
        <v>0</v>
      </c>
      <c r="R302" s="27">
        <f>IF(ISNUMBER(K302)=FALSE,J302,0)</f>
        <v>0</v>
      </c>
    </row>
    <row r="303">
      <c r="A303" s="9"/>
      <c r="B303" s="48" t="s">
        <v>48</v>
      </c>
      <c r="C303" s="1"/>
      <c r="D303" s="1"/>
      <c r="E303" s="49" t="s">
        <v>7</v>
      </c>
      <c r="F303" s="1"/>
      <c r="G303" s="1"/>
      <c r="H303" s="40"/>
      <c r="I303" s="1"/>
      <c r="J303" s="40"/>
      <c r="K303" s="1"/>
      <c r="L303" s="1"/>
      <c r="M303" s="12"/>
      <c r="N303" s="2"/>
      <c r="O303" s="2"/>
      <c r="P303" s="2"/>
      <c r="Q303" s="2"/>
    </row>
    <row r="304" thickBot="1">
      <c r="A304" s="9"/>
      <c r="B304" s="50" t="s">
        <v>50</v>
      </c>
      <c r="C304" s="51"/>
      <c r="D304" s="51"/>
      <c r="E304" s="52" t="s">
        <v>400</v>
      </c>
      <c r="F304" s="51"/>
      <c r="G304" s="51"/>
      <c r="H304" s="53"/>
      <c r="I304" s="51"/>
      <c r="J304" s="53"/>
      <c r="K304" s="51"/>
      <c r="L304" s="51"/>
      <c r="M304" s="12"/>
      <c r="N304" s="2"/>
      <c r="O304" s="2"/>
      <c r="P304" s="2"/>
      <c r="Q304" s="2"/>
    </row>
    <row r="305" thickTop="1">
      <c r="A305" s="9"/>
      <c r="B305" s="41">
        <v>82</v>
      </c>
      <c r="C305" s="42" t="s">
        <v>401</v>
      </c>
      <c r="D305" s="42" t="s">
        <v>7</v>
      </c>
      <c r="E305" s="42" t="s">
        <v>402</v>
      </c>
      <c r="F305" s="42" t="s">
        <v>7</v>
      </c>
      <c r="G305" s="43" t="s">
        <v>146</v>
      </c>
      <c r="H305" s="54">
        <v>14.916</v>
      </c>
      <c r="I305" s="55">
        <f>ROUND(0,2)</f>
        <v>0</v>
      </c>
      <c r="J305" s="56">
        <f>ROUND(I305*H305,2)</f>
        <v>0</v>
      </c>
      <c r="K305" s="57">
        <v>0.20999999999999999</v>
      </c>
      <c r="L305" s="58">
        <f>IF(ISNUMBER(K305),ROUND(J305*(K305+1),2),0)</f>
        <v>0</v>
      </c>
      <c r="M305" s="12"/>
      <c r="N305" s="2"/>
      <c r="O305" s="2"/>
      <c r="P305" s="2"/>
      <c r="Q305" s="33">
        <f>IF(ISNUMBER(K305),IF(H305&gt;0,IF(I305&gt;0,J305,0),0),0)</f>
        <v>0</v>
      </c>
      <c r="R305" s="27">
        <f>IF(ISNUMBER(K305)=FALSE,J305,0)</f>
        <v>0</v>
      </c>
    </row>
    <row r="306">
      <c r="A306" s="9"/>
      <c r="B306" s="48" t="s">
        <v>48</v>
      </c>
      <c r="C306" s="1"/>
      <c r="D306" s="1"/>
      <c r="E306" s="49" t="s">
        <v>403</v>
      </c>
      <c r="F306" s="1"/>
      <c r="G306" s="1"/>
      <c r="H306" s="40"/>
      <c r="I306" s="1"/>
      <c r="J306" s="40"/>
      <c r="K306" s="1"/>
      <c r="L306" s="1"/>
      <c r="M306" s="12"/>
      <c r="N306" s="2"/>
      <c r="O306" s="2"/>
      <c r="P306" s="2"/>
      <c r="Q306" s="2"/>
    </row>
    <row r="307" thickBot="1">
      <c r="A307" s="9"/>
      <c r="B307" s="50" t="s">
        <v>50</v>
      </c>
      <c r="C307" s="51"/>
      <c r="D307" s="51"/>
      <c r="E307" s="52" t="s">
        <v>404</v>
      </c>
      <c r="F307" s="51"/>
      <c r="G307" s="51"/>
      <c r="H307" s="53"/>
      <c r="I307" s="51"/>
      <c r="J307" s="53"/>
      <c r="K307" s="51"/>
      <c r="L307" s="51"/>
      <c r="M307" s="12"/>
      <c r="N307" s="2"/>
      <c r="O307" s="2"/>
      <c r="P307" s="2"/>
      <c r="Q307" s="2"/>
    </row>
    <row r="308" thickTop="1">
      <c r="A308" s="9"/>
      <c r="B308" s="41">
        <v>83</v>
      </c>
      <c r="C308" s="42" t="s">
        <v>405</v>
      </c>
      <c r="D308" s="42" t="s">
        <v>7</v>
      </c>
      <c r="E308" s="42" t="s">
        <v>406</v>
      </c>
      <c r="F308" s="42" t="s">
        <v>7</v>
      </c>
      <c r="G308" s="43" t="s">
        <v>146</v>
      </c>
      <c r="H308" s="54">
        <v>11</v>
      </c>
      <c r="I308" s="55">
        <f>ROUND(0,2)</f>
        <v>0</v>
      </c>
      <c r="J308" s="56">
        <f>ROUND(I308*H308,2)</f>
        <v>0</v>
      </c>
      <c r="K308" s="57">
        <v>0.20999999999999999</v>
      </c>
      <c r="L308" s="58">
        <f>IF(ISNUMBER(K308),ROUND(J308*(K308+1),2),0)</f>
        <v>0</v>
      </c>
      <c r="M308" s="12"/>
      <c r="N308" s="2"/>
      <c r="O308" s="2"/>
      <c r="P308" s="2"/>
      <c r="Q308" s="33">
        <f>IF(ISNUMBER(K308),IF(H308&gt;0,IF(I308&gt;0,J308,0),0),0)</f>
        <v>0</v>
      </c>
      <c r="R308" s="27">
        <f>IF(ISNUMBER(K308)=FALSE,J308,0)</f>
        <v>0</v>
      </c>
    </row>
    <row r="309">
      <c r="A309" s="9"/>
      <c r="B309" s="48" t="s">
        <v>48</v>
      </c>
      <c r="C309" s="1"/>
      <c r="D309" s="1"/>
      <c r="E309" s="49" t="s">
        <v>407</v>
      </c>
      <c r="F309" s="1"/>
      <c r="G309" s="1"/>
      <c r="H309" s="40"/>
      <c r="I309" s="1"/>
      <c r="J309" s="40"/>
      <c r="K309" s="1"/>
      <c r="L309" s="1"/>
      <c r="M309" s="12"/>
      <c r="N309" s="2"/>
      <c r="O309" s="2"/>
      <c r="P309" s="2"/>
      <c r="Q309" s="2"/>
    </row>
    <row r="310" thickBot="1">
      <c r="A310" s="9"/>
      <c r="B310" s="50" t="s">
        <v>50</v>
      </c>
      <c r="C310" s="51"/>
      <c r="D310" s="51"/>
      <c r="E310" s="52" t="s">
        <v>408</v>
      </c>
      <c r="F310" s="51"/>
      <c r="G310" s="51"/>
      <c r="H310" s="53"/>
      <c r="I310" s="51"/>
      <c r="J310" s="53"/>
      <c r="K310" s="51"/>
      <c r="L310" s="51"/>
      <c r="M310" s="12"/>
      <c r="N310" s="2"/>
      <c r="O310" s="2"/>
      <c r="P310" s="2"/>
      <c r="Q310" s="2"/>
    </row>
    <row r="311" thickTop="1">
      <c r="A311" s="9"/>
      <c r="B311" s="41">
        <v>84</v>
      </c>
      <c r="C311" s="42" t="s">
        <v>409</v>
      </c>
      <c r="D311" s="42" t="s">
        <v>7</v>
      </c>
      <c r="E311" s="42" t="s">
        <v>410</v>
      </c>
      <c r="F311" s="42" t="s">
        <v>7</v>
      </c>
      <c r="G311" s="43" t="s">
        <v>146</v>
      </c>
      <c r="H311" s="54">
        <v>8.9000000000000004</v>
      </c>
      <c r="I311" s="55">
        <f>ROUND(0,2)</f>
        <v>0</v>
      </c>
      <c r="J311" s="56">
        <f>ROUND(I311*H311,2)</f>
        <v>0</v>
      </c>
      <c r="K311" s="57">
        <v>0.20999999999999999</v>
      </c>
      <c r="L311" s="58">
        <f>IF(ISNUMBER(K311),ROUND(J311*(K311+1),2),0)</f>
        <v>0</v>
      </c>
      <c r="M311" s="12"/>
      <c r="N311" s="2"/>
      <c r="O311" s="2"/>
      <c r="P311" s="2"/>
      <c r="Q311" s="33">
        <f>IF(ISNUMBER(K311),IF(H311&gt;0,IF(I311&gt;0,J311,0),0),0)</f>
        <v>0</v>
      </c>
      <c r="R311" s="27">
        <f>IF(ISNUMBER(K311)=FALSE,J311,0)</f>
        <v>0</v>
      </c>
    </row>
    <row r="312">
      <c r="A312" s="9"/>
      <c r="B312" s="48" t="s">
        <v>48</v>
      </c>
      <c r="C312" s="1"/>
      <c r="D312" s="1"/>
      <c r="E312" s="49" t="s">
        <v>411</v>
      </c>
      <c r="F312" s="1"/>
      <c r="G312" s="1"/>
      <c r="H312" s="40"/>
      <c r="I312" s="1"/>
      <c r="J312" s="40"/>
      <c r="K312" s="1"/>
      <c r="L312" s="1"/>
      <c r="M312" s="12"/>
      <c r="N312" s="2"/>
      <c r="O312" s="2"/>
      <c r="P312" s="2"/>
      <c r="Q312" s="2"/>
    </row>
    <row r="313" thickBot="1">
      <c r="A313" s="9"/>
      <c r="B313" s="50" t="s">
        <v>50</v>
      </c>
      <c r="C313" s="51"/>
      <c r="D313" s="51"/>
      <c r="E313" s="52" t="s">
        <v>412</v>
      </c>
      <c r="F313" s="51"/>
      <c r="G313" s="51"/>
      <c r="H313" s="53"/>
      <c r="I313" s="51"/>
      <c r="J313" s="53"/>
      <c r="K313" s="51"/>
      <c r="L313" s="51"/>
      <c r="M313" s="12"/>
      <c r="N313" s="2"/>
      <c r="O313" s="2"/>
      <c r="P313" s="2"/>
      <c r="Q313" s="2"/>
    </row>
    <row r="314" thickTop="1">
      <c r="A314" s="9"/>
      <c r="B314" s="41">
        <v>85</v>
      </c>
      <c r="C314" s="42" t="s">
        <v>413</v>
      </c>
      <c r="D314" s="42" t="s">
        <v>7</v>
      </c>
      <c r="E314" s="42" t="s">
        <v>414</v>
      </c>
      <c r="F314" s="42" t="s">
        <v>7</v>
      </c>
      <c r="G314" s="43" t="s">
        <v>146</v>
      </c>
      <c r="H314" s="54">
        <v>8</v>
      </c>
      <c r="I314" s="55">
        <f>ROUND(0,2)</f>
        <v>0</v>
      </c>
      <c r="J314" s="56">
        <f>ROUND(I314*H314,2)</f>
        <v>0</v>
      </c>
      <c r="K314" s="57">
        <v>0.20999999999999999</v>
      </c>
      <c r="L314" s="58">
        <f>IF(ISNUMBER(K314),ROUND(J314*(K314+1),2),0)</f>
        <v>0</v>
      </c>
      <c r="M314" s="12"/>
      <c r="N314" s="2"/>
      <c r="O314" s="2"/>
      <c r="P314" s="2"/>
      <c r="Q314" s="33">
        <f>IF(ISNUMBER(K314),IF(H314&gt;0,IF(I314&gt;0,J314,0),0),0)</f>
        <v>0</v>
      </c>
      <c r="R314" s="27">
        <f>IF(ISNUMBER(K314)=FALSE,J314,0)</f>
        <v>0</v>
      </c>
    </row>
    <row r="315">
      <c r="A315" s="9"/>
      <c r="B315" s="48" t="s">
        <v>48</v>
      </c>
      <c r="C315" s="1"/>
      <c r="D315" s="1"/>
      <c r="E315" s="49" t="s">
        <v>415</v>
      </c>
      <c r="F315" s="1"/>
      <c r="G315" s="1"/>
      <c r="H315" s="40"/>
      <c r="I315" s="1"/>
      <c r="J315" s="40"/>
      <c r="K315" s="1"/>
      <c r="L315" s="1"/>
      <c r="M315" s="12"/>
      <c r="N315" s="2"/>
      <c r="O315" s="2"/>
      <c r="P315" s="2"/>
      <c r="Q315" s="2"/>
    </row>
    <row r="316" thickBot="1">
      <c r="A316" s="9"/>
      <c r="B316" s="50" t="s">
        <v>50</v>
      </c>
      <c r="C316" s="51"/>
      <c r="D316" s="51"/>
      <c r="E316" s="52" t="s">
        <v>416</v>
      </c>
      <c r="F316" s="51"/>
      <c r="G316" s="51"/>
      <c r="H316" s="53"/>
      <c r="I316" s="51"/>
      <c r="J316" s="53"/>
      <c r="K316" s="51"/>
      <c r="L316" s="51"/>
      <c r="M316" s="12"/>
      <c r="N316" s="2"/>
      <c r="O316" s="2"/>
      <c r="P316" s="2"/>
      <c r="Q316" s="2"/>
    </row>
    <row r="317" thickTop="1">
      <c r="A317" s="9"/>
      <c r="B317" s="41">
        <v>86</v>
      </c>
      <c r="C317" s="42" t="s">
        <v>417</v>
      </c>
      <c r="D317" s="42" t="s">
        <v>7</v>
      </c>
      <c r="E317" s="42" t="s">
        <v>418</v>
      </c>
      <c r="F317" s="42" t="s">
        <v>7</v>
      </c>
      <c r="G317" s="43" t="s">
        <v>146</v>
      </c>
      <c r="H317" s="54">
        <v>41.5</v>
      </c>
      <c r="I317" s="55">
        <f>ROUND(0,2)</f>
        <v>0</v>
      </c>
      <c r="J317" s="56">
        <f>ROUND(I317*H317,2)</f>
        <v>0</v>
      </c>
      <c r="K317" s="57">
        <v>0.20999999999999999</v>
      </c>
      <c r="L317" s="58">
        <f>IF(ISNUMBER(K317),ROUND(J317*(K317+1),2),0)</f>
        <v>0</v>
      </c>
      <c r="M317" s="12"/>
      <c r="N317" s="2"/>
      <c r="O317" s="2"/>
      <c r="P317" s="2"/>
      <c r="Q317" s="33">
        <f>IF(ISNUMBER(K317),IF(H317&gt;0,IF(I317&gt;0,J317,0),0),0)</f>
        <v>0</v>
      </c>
      <c r="R317" s="27">
        <f>IF(ISNUMBER(K317)=FALSE,J317,0)</f>
        <v>0</v>
      </c>
    </row>
    <row r="318">
      <c r="A318" s="9"/>
      <c r="B318" s="48" t="s">
        <v>48</v>
      </c>
      <c r="C318" s="1"/>
      <c r="D318" s="1"/>
      <c r="E318" s="49" t="s">
        <v>419</v>
      </c>
      <c r="F318" s="1"/>
      <c r="G318" s="1"/>
      <c r="H318" s="40"/>
      <c r="I318" s="1"/>
      <c r="J318" s="40"/>
      <c r="K318" s="1"/>
      <c r="L318" s="1"/>
      <c r="M318" s="12"/>
      <c r="N318" s="2"/>
      <c r="O318" s="2"/>
      <c r="P318" s="2"/>
      <c r="Q318" s="2"/>
    </row>
    <row r="319" thickBot="1">
      <c r="A319" s="9"/>
      <c r="B319" s="50" t="s">
        <v>50</v>
      </c>
      <c r="C319" s="51"/>
      <c r="D319" s="51"/>
      <c r="E319" s="52" t="s">
        <v>420</v>
      </c>
      <c r="F319" s="51"/>
      <c r="G319" s="51"/>
      <c r="H319" s="53"/>
      <c r="I319" s="51"/>
      <c r="J319" s="53"/>
      <c r="K319" s="51"/>
      <c r="L319" s="51"/>
      <c r="M319" s="12"/>
      <c r="N319" s="2"/>
      <c r="O319" s="2"/>
      <c r="P319" s="2"/>
      <c r="Q319" s="2"/>
    </row>
    <row r="320" thickTop="1">
      <c r="A320" s="9"/>
      <c r="B320" s="41">
        <v>87</v>
      </c>
      <c r="C320" s="42" t="s">
        <v>421</v>
      </c>
      <c r="D320" s="42" t="s">
        <v>7</v>
      </c>
      <c r="E320" s="42" t="s">
        <v>422</v>
      </c>
      <c r="F320" s="42" t="s">
        <v>7</v>
      </c>
      <c r="G320" s="43" t="s">
        <v>146</v>
      </c>
      <c r="H320" s="54">
        <v>21</v>
      </c>
      <c r="I320" s="55">
        <f>ROUND(0,2)</f>
        <v>0</v>
      </c>
      <c r="J320" s="56">
        <f>ROUND(I320*H320,2)</f>
        <v>0</v>
      </c>
      <c r="K320" s="57">
        <v>0.20999999999999999</v>
      </c>
      <c r="L320" s="58">
        <f>IF(ISNUMBER(K320),ROUND(J320*(K320+1),2),0)</f>
        <v>0</v>
      </c>
      <c r="M320" s="12"/>
      <c r="N320" s="2"/>
      <c r="O320" s="2"/>
      <c r="P320" s="2"/>
      <c r="Q320" s="33">
        <f>IF(ISNUMBER(K320),IF(H320&gt;0,IF(I320&gt;0,J320,0),0),0)</f>
        <v>0</v>
      </c>
      <c r="R320" s="27">
        <f>IF(ISNUMBER(K320)=FALSE,J320,0)</f>
        <v>0</v>
      </c>
    </row>
    <row r="321">
      <c r="A321" s="9"/>
      <c r="B321" s="48" t="s">
        <v>48</v>
      </c>
      <c r="C321" s="1"/>
      <c r="D321" s="1"/>
      <c r="E321" s="49" t="s">
        <v>7</v>
      </c>
      <c r="F321" s="1"/>
      <c r="G321" s="1"/>
      <c r="H321" s="40"/>
      <c r="I321" s="1"/>
      <c r="J321" s="40"/>
      <c r="K321" s="1"/>
      <c r="L321" s="1"/>
      <c r="M321" s="12"/>
      <c r="N321" s="2"/>
      <c r="O321" s="2"/>
      <c r="P321" s="2"/>
      <c r="Q321" s="2"/>
    </row>
    <row r="322" thickBot="1">
      <c r="A322" s="9"/>
      <c r="B322" s="50" t="s">
        <v>50</v>
      </c>
      <c r="C322" s="51"/>
      <c r="D322" s="51"/>
      <c r="E322" s="52" t="s">
        <v>423</v>
      </c>
      <c r="F322" s="51"/>
      <c r="G322" s="51"/>
      <c r="H322" s="53"/>
      <c r="I322" s="51"/>
      <c r="J322" s="53"/>
      <c r="K322" s="51"/>
      <c r="L322" s="51"/>
      <c r="M322" s="12"/>
      <c r="N322" s="2"/>
      <c r="O322" s="2"/>
      <c r="P322" s="2"/>
      <c r="Q322" s="2"/>
    </row>
    <row r="323" thickTop="1">
      <c r="A323" s="9"/>
      <c r="B323" s="41">
        <v>88</v>
      </c>
      <c r="C323" s="42" t="s">
        <v>424</v>
      </c>
      <c r="D323" s="42" t="s">
        <v>7</v>
      </c>
      <c r="E323" s="42" t="s">
        <v>425</v>
      </c>
      <c r="F323" s="42" t="s">
        <v>7</v>
      </c>
      <c r="G323" s="43" t="s">
        <v>133</v>
      </c>
      <c r="H323" s="54">
        <v>0.0089999999999999993</v>
      </c>
      <c r="I323" s="55">
        <f>ROUND(0,2)</f>
        <v>0</v>
      </c>
      <c r="J323" s="56">
        <f>ROUND(I323*H323,2)</f>
        <v>0</v>
      </c>
      <c r="K323" s="57">
        <v>0.20999999999999999</v>
      </c>
      <c r="L323" s="58">
        <f>IF(ISNUMBER(K323),ROUND(J323*(K323+1),2),0)</f>
        <v>0</v>
      </c>
      <c r="M323" s="12"/>
      <c r="N323" s="2"/>
      <c r="O323" s="2"/>
      <c r="P323" s="2"/>
      <c r="Q323" s="33">
        <f>IF(ISNUMBER(K323),IF(H323&gt;0,IF(I323&gt;0,J323,0),0),0)</f>
        <v>0</v>
      </c>
      <c r="R323" s="27">
        <f>IF(ISNUMBER(K323)=FALSE,J323,0)</f>
        <v>0</v>
      </c>
    </row>
    <row r="324">
      <c r="A324" s="9"/>
      <c r="B324" s="48" t="s">
        <v>48</v>
      </c>
      <c r="C324" s="1"/>
      <c r="D324" s="1"/>
      <c r="E324" s="49" t="s">
        <v>7</v>
      </c>
      <c r="F324" s="1"/>
      <c r="G324" s="1"/>
      <c r="H324" s="40"/>
      <c r="I324" s="1"/>
      <c r="J324" s="40"/>
      <c r="K324" s="1"/>
      <c r="L324" s="1"/>
      <c r="M324" s="12"/>
      <c r="N324" s="2"/>
      <c r="O324" s="2"/>
      <c r="P324" s="2"/>
      <c r="Q324" s="2"/>
    </row>
    <row r="325" thickBot="1">
      <c r="A325" s="9"/>
      <c r="B325" s="50" t="s">
        <v>50</v>
      </c>
      <c r="C325" s="51"/>
      <c r="D325" s="51"/>
      <c r="E325" s="52" t="s">
        <v>426</v>
      </c>
      <c r="F325" s="51"/>
      <c r="G325" s="51"/>
      <c r="H325" s="53"/>
      <c r="I325" s="51"/>
      <c r="J325" s="53"/>
      <c r="K325" s="51"/>
      <c r="L325" s="51"/>
      <c r="M325" s="12"/>
      <c r="N325" s="2"/>
      <c r="O325" s="2"/>
      <c r="P325" s="2"/>
      <c r="Q325" s="2"/>
    </row>
    <row r="326" thickTop="1">
      <c r="A326" s="9"/>
      <c r="B326" s="41">
        <v>89</v>
      </c>
      <c r="C326" s="42" t="s">
        <v>427</v>
      </c>
      <c r="D326" s="42" t="s">
        <v>7</v>
      </c>
      <c r="E326" s="42" t="s">
        <v>428</v>
      </c>
      <c r="F326" s="42" t="s">
        <v>7</v>
      </c>
      <c r="G326" s="43" t="s">
        <v>121</v>
      </c>
      <c r="H326" s="54">
        <v>5.7599999999999998</v>
      </c>
      <c r="I326" s="55">
        <f>ROUND(0,2)</f>
        <v>0</v>
      </c>
      <c r="J326" s="56">
        <f>ROUND(I326*H326,2)</f>
        <v>0</v>
      </c>
      <c r="K326" s="57">
        <v>0.20999999999999999</v>
      </c>
      <c r="L326" s="58">
        <f>IF(ISNUMBER(K326),ROUND(J326*(K326+1),2),0)</f>
        <v>0</v>
      </c>
      <c r="M326" s="12"/>
      <c r="N326" s="2"/>
      <c r="O326" s="2"/>
      <c r="P326" s="2"/>
      <c r="Q326" s="33">
        <f>IF(ISNUMBER(K326),IF(H326&gt;0,IF(I326&gt;0,J326,0),0),0)</f>
        <v>0</v>
      </c>
      <c r="R326" s="27">
        <f>IF(ISNUMBER(K326)=FALSE,J326,0)</f>
        <v>0</v>
      </c>
    </row>
    <row r="327">
      <c r="A327" s="9"/>
      <c r="B327" s="48" t="s">
        <v>48</v>
      </c>
      <c r="C327" s="1"/>
      <c r="D327" s="1"/>
      <c r="E327" s="49" t="s">
        <v>429</v>
      </c>
      <c r="F327" s="1"/>
      <c r="G327" s="1"/>
      <c r="H327" s="40"/>
      <c r="I327" s="1"/>
      <c r="J327" s="40"/>
      <c r="K327" s="1"/>
      <c r="L327" s="1"/>
      <c r="M327" s="12"/>
      <c r="N327" s="2"/>
      <c r="O327" s="2"/>
      <c r="P327" s="2"/>
      <c r="Q327" s="2"/>
    </row>
    <row r="328" thickBot="1">
      <c r="A328" s="9"/>
      <c r="B328" s="50" t="s">
        <v>50</v>
      </c>
      <c r="C328" s="51"/>
      <c r="D328" s="51"/>
      <c r="E328" s="52" t="s">
        <v>430</v>
      </c>
      <c r="F328" s="51"/>
      <c r="G328" s="51"/>
      <c r="H328" s="53"/>
      <c r="I328" s="51"/>
      <c r="J328" s="53"/>
      <c r="K328" s="51"/>
      <c r="L328" s="51"/>
      <c r="M328" s="12"/>
      <c r="N328" s="2"/>
      <c r="O328" s="2"/>
      <c r="P328" s="2"/>
      <c r="Q328" s="2"/>
    </row>
    <row r="329" thickTop="1">
      <c r="A329" s="9"/>
      <c r="B329" s="41">
        <v>90</v>
      </c>
      <c r="C329" s="42" t="s">
        <v>431</v>
      </c>
      <c r="D329" s="42" t="s">
        <v>92</v>
      </c>
      <c r="E329" s="42" t="s">
        <v>432</v>
      </c>
      <c r="F329" s="42" t="s">
        <v>7</v>
      </c>
      <c r="G329" s="43" t="s">
        <v>69</v>
      </c>
      <c r="H329" s="54">
        <v>1</v>
      </c>
      <c r="I329" s="55">
        <f>ROUND(0,2)</f>
        <v>0</v>
      </c>
      <c r="J329" s="56">
        <f>ROUND(I329*H329,2)</f>
        <v>0</v>
      </c>
      <c r="K329" s="57">
        <v>0.20999999999999999</v>
      </c>
      <c r="L329" s="58">
        <f>IF(ISNUMBER(K329),ROUND(J329*(K329+1),2),0)</f>
        <v>0</v>
      </c>
      <c r="M329" s="12"/>
      <c r="N329" s="2"/>
      <c r="O329" s="2"/>
      <c r="P329" s="2"/>
      <c r="Q329" s="33">
        <f>IF(ISNUMBER(K329),IF(H329&gt;0,IF(I329&gt;0,J329,0),0),0)</f>
        <v>0</v>
      </c>
      <c r="R329" s="27">
        <f>IF(ISNUMBER(K329)=FALSE,J329,0)</f>
        <v>0</v>
      </c>
    </row>
    <row r="330">
      <c r="A330" s="9"/>
      <c r="B330" s="48" t="s">
        <v>48</v>
      </c>
      <c r="C330" s="1"/>
      <c r="D330" s="1"/>
      <c r="E330" s="49" t="s">
        <v>433</v>
      </c>
      <c r="F330" s="1"/>
      <c r="G330" s="1"/>
      <c r="H330" s="40"/>
      <c r="I330" s="1"/>
      <c r="J330" s="40"/>
      <c r="K330" s="1"/>
      <c r="L330" s="1"/>
      <c r="M330" s="12"/>
      <c r="N330" s="2"/>
      <c r="O330" s="2"/>
      <c r="P330" s="2"/>
      <c r="Q330" s="2"/>
    </row>
    <row r="331" thickBot="1">
      <c r="A331" s="9"/>
      <c r="B331" s="50" t="s">
        <v>50</v>
      </c>
      <c r="C331" s="51"/>
      <c r="D331" s="51"/>
      <c r="E331" s="52" t="s">
        <v>434</v>
      </c>
      <c r="F331" s="51"/>
      <c r="G331" s="51"/>
      <c r="H331" s="53"/>
      <c r="I331" s="51"/>
      <c r="J331" s="53"/>
      <c r="K331" s="51"/>
      <c r="L331" s="51"/>
      <c r="M331" s="12"/>
      <c r="N331" s="2"/>
      <c r="O331" s="2"/>
      <c r="P331" s="2"/>
      <c r="Q331" s="2"/>
    </row>
    <row r="332" thickTop="1">
      <c r="A332" s="9"/>
      <c r="B332" s="41">
        <v>91</v>
      </c>
      <c r="C332" s="42" t="s">
        <v>431</v>
      </c>
      <c r="D332" s="42" t="s">
        <v>97</v>
      </c>
      <c r="E332" s="42" t="s">
        <v>432</v>
      </c>
      <c r="F332" s="42" t="s">
        <v>7</v>
      </c>
      <c r="G332" s="43" t="s">
        <v>69</v>
      </c>
      <c r="H332" s="54">
        <v>1</v>
      </c>
      <c r="I332" s="55">
        <f>ROUND(0,2)</f>
        <v>0</v>
      </c>
      <c r="J332" s="56">
        <f>ROUND(I332*H332,2)</f>
        <v>0</v>
      </c>
      <c r="K332" s="57">
        <v>0.20999999999999999</v>
      </c>
      <c r="L332" s="58">
        <f>IF(ISNUMBER(K332),ROUND(J332*(K332+1),2),0)</f>
        <v>0</v>
      </c>
      <c r="M332" s="12"/>
      <c r="N332" s="2"/>
      <c r="O332" s="2"/>
      <c r="P332" s="2"/>
      <c r="Q332" s="33">
        <f>IF(ISNUMBER(K332),IF(H332&gt;0,IF(I332&gt;0,J332,0),0),0)</f>
        <v>0</v>
      </c>
      <c r="R332" s="27">
        <f>IF(ISNUMBER(K332)=FALSE,J332,0)</f>
        <v>0</v>
      </c>
    </row>
    <row r="333">
      <c r="A333" s="9"/>
      <c r="B333" s="48" t="s">
        <v>48</v>
      </c>
      <c r="C333" s="1"/>
      <c r="D333" s="1"/>
      <c r="E333" s="49" t="s">
        <v>435</v>
      </c>
      <c r="F333" s="1"/>
      <c r="G333" s="1"/>
      <c r="H333" s="40"/>
      <c r="I333" s="1"/>
      <c r="J333" s="40"/>
      <c r="K333" s="1"/>
      <c r="L333" s="1"/>
      <c r="M333" s="12"/>
      <c r="N333" s="2"/>
      <c r="O333" s="2"/>
      <c r="P333" s="2"/>
      <c r="Q333" s="2"/>
    </row>
    <row r="334" thickBot="1">
      <c r="A334" s="9"/>
      <c r="B334" s="50" t="s">
        <v>50</v>
      </c>
      <c r="C334" s="51"/>
      <c r="D334" s="51"/>
      <c r="E334" s="52" t="s">
        <v>436</v>
      </c>
      <c r="F334" s="51"/>
      <c r="G334" s="51"/>
      <c r="H334" s="53"/>
      <c r="I334" s="51"/>
      <c r="J334" s="53"/>
      <c r="K334" s="51"/>
      <c r="L334" s="51"/>
      <c r="M334" s="12"/>
      <c r="N334" s="2"/>
      <c r="O334" s="2"/>
      <c r="P334" s="2"/>
      <c r="Q334" s="2"/>
    </row>
    <row r="335" thickTop="1">
      <c r="A335" s="9"/>
      <c r="B335" s="41">
        <v>92</v>
      </c>
      <c r="C335" s="42" t="s">
        <v>437</v>
      </c>
      <c r="D335" s="42" t="s">
        <v>92</v>
      </c>
      <c r="E335" s="42" t="s">
        <v>438</v>
      </c>
      <c r="F335" s="42" t="s">
        <v>7</v>
      </c>
      <c r="G335" s="43" t="s">
        <v>121</v>
      </c>
      <c r="H335" s="54">
        <v>91.5</v>
      </c>
      <c r="I335" s="55">
        <f>ROUND(0,2)</f>
        <v>0</v>
      </c>
      <c r="J335" s="56">
        <f>ROUND(I335*H335,2)</f>
        <v>0</v>
      </c>
      <c r="K335" s="57">
        <v>0.20999999999999999</v>
      </c>
      <c r="L335" s="58">
        <f>IF(ISNUMBER(K335),ROUND(J335*(K335+1),2),0)</f>
        <v>0</v>
      </c>
      <c r="M335" s="12"/>
      <c r="N335" s="2"/>
      <c r="O335" s="2"/>
      <c r="P335" s="2"/>
      <c r="Q335" s="33">
        <f>IF(ISNUMBER(K335),IF(H335&gt;0,IF(I335&gt;0,J335,0),0),0)</f>
        <v>0</v>
      </c>
      <c r="R335" s="27">
        <f>IF(ISNUMBER(K335)=FALSE,J335,0)</f>
        <v>0</v>
      </c>
    </row>
    <row r="336">
      <c r="A336" s="9"/>
      <c r="B336" s="48" t="s">
        <v>48</v>
      </c>
      <c r="C336" s="1"/>
      <c r="D336" s="1"/>
      <c r="E336" s="49" t="s">
        <v>439</v>
      </c>
      <c r="F336" s="1"/>
      <c r="G336" s="1"/>
      <c r="H336" s="40"/>
      <c r="I336" s="1"/>
      <c r="J336" s="40"/>
      <c r="K336" s="1"/>
      <c r="L336" s="1"/>
      <c r="M336" s="12"/>
      <c r="N336" s="2"/>
      <c r="O336" s="2"/>
      <c r="P336" s="2"/>
      <c r="Q336" s="2"/>
    </row>
    <row r="337" thickBot="1">
      <c r="A337" s="9"/>
      <c r="B337" s="50" t="s">
        <v>50</v>
      </c>
      <c r="C337" s="51"/>
      <c r="D337" s="51"/>
      <c r="E337" s="52" t="s">
        <v>440</v>
      </c>
      <c r="F337" s="51"/>
      <c r="G337" s="51"/>
      <c r="H337" s="53"/>
      <c r="I337" s="51"/>
      <c r="J337" s="53"/>
      <c r="K337" s="51"/>
      <c r="L337" s="51"/>
      <c r="M337" s="12"/>
      <c r="N337" s="2"/>
      <c r="O337" s="2"/>
      <c r="P337" s="2"/>
      <c r="Q337" s="2"/>
    </row>
    <row r="338" thickTop="1">
      <c r="A338" s="9"/>
      <c r="B338" s="41">
        <v>93</v>
      </c>
      <c r="C338" s="42" t="s">
        <v>437</v>
      </c>
      <c r="D338" s="42" t="s">
        <v>97</v>
      </c>
      <c r="E338" s="42" t="s">
        <v>438</v>
      </c>
      <c r="F338" s="42" t="s">
        <v>7</v>
      </c>
      <c r="G338" s="43" t="s">
        <v>121</v>
      </c>
      <c r="H338" s="54">
        <v>381.99000000000001</v>
      </c>
      <c r="I338" s="55">
        <f>ROUND(0,2)</f>
        <v>0</v>
      </c>
      <c r="J338" s="56">
        <f>ROUND(I338*H338,2)</f>
        <v>0</v>
      </c>
      <c r="K338" s="57">
        <v>0.20999999999999999</v>
      </c>
      <c r="L338" s="58">
        <f>IF(ISNUMBER(K338),ROUND(J338*(K338+1),2),0)</f>
        <v>0</v>
      </c>
      <c r="M338" s="12"/>
      <c r="N338" s="2"/>
      <c r="O338" s="2"/>
      <c r="P338" s="2"/>
      <c r="Q338" s="33">
        <f>IF(ISNUMBER(K338),IF(H338&gt;0,IF(I338&gt;0,J338,0),0),0)</f>
        <v>0</v>
      </c>
      <c r="R338" s="27">
        <f>IF(ISNUMBER(K338)=FALSE,J338,0)</f>
        <v>0</v>
      </c>
    </row>
    <row r="339">
      <c r="A339" s="9"/>
      <c r="B339" s="48" t="s">
        <v>48</v>
      </c>
      <c r="C339" s="1"/>
      <c r="D339" s="1"/>
      <c r="E339" s="49" t="s">
        <v>441</v>
      </c>
      <c r="F339" s="1"/>
      <c r="G339" s="1"/>
      <c r="H339" s="40"/>
      <c r="I339" s="1"/>
      <c r="J339" s="40"/>
      <c r="K339" s="1"/>
      <c r="L339" s="1"/>
      <c r="M339" s="12"/>
      <c r="N339" s="2"/>
      <c r="O339" s="2"/>
      <c r="P339" s="2"/>
      <c r="Q339" s="2"/>
    </row>
    <row r="340" thickBot="1">
      <c r="A340" s="9"/>
      <c r="B340" s="50" t="s">
        <v>50</v>
      </c>
      <c r="C340" s="51"/>
      <c r="D340" s="51"/>
      <c r="E340" s="52" t="s">
        <v>442</v>
      </c>
      <c r="F340" s="51"/>
      <c r="G340" s="51"/>
      <c r="H340" s="53"/>
      <c r="I340" s="51"/>
      <c r="J340" s="53"/>
      <c r="K340" s="51"/>
      <c r="L340" s="51"/>
      <c r="M340" s="12"/>
      <c r="N340" s="2"/>
      <c r="O340" s="2"/>
      <c r="P340" s="2"/>
      <c r="Q340" s="2"/>
    </row>
    <row r="341" thickTop="1">
      <c r="A341" s="9"/>
      <c r="B341" s="41">
        <v>94</v>
      </c>
      <c r="C341" s="42" t="s">
        <v>443</v>
      </c>
      <c r="D341" s="42" t="s">
        <v>7</v>
      </c>
      <c r="E341" s="42" t="s">
        <v>444</v>
      </c>
      <c r="F341" s="42" t="s">
        <v>7</v>
      </c>
      <c r="G341" s="43" t="s">
        <v>121</v>
      </c>
      <c r="H341" s="54">
        <v>381.99000000000001</v>
      </c>
      <c r="I341" s="55">
        <f>ROUND(0,2)</f>
        <v>0</v>
      </c>
      <c r="J341" s="56">
        <f>ROUND(I341*H341,2)</f>
        <v>0</v>
      </c>
      <c r="K341" s="57">
        <v>0.20999999999999999</v>
      </c>
      <c r="L341" s="58">
        <f>IF(ISNUMBER(K341),ROUND(J341*(K341+1),2),0)</f>
        <v>0</v>
      </c>
      <c r="M341" s="12"/>
      <c r="N341" s="2"/>
      <c r="O341" s="2"/>
      <c r="P341" s="2"/>
      <c r="Q341" s="33">
        <f>IF(ISNUMBER(K341),IF(H341&gt;0,IF(I341&gt;0,J341,0),0),0)</f>
        <v>0</v>
      </c>
      <c r="R341" s="27">
        <f>IF(ISNUMBER(K341)=FALSE,J341,0)</f>
        <v>0</v>
      </c>
    </row>
    <row r="342">
      <c r="A342" s="9"/>
      <c r="B342" s="48" t="s">
        <v>48</v>
      </c>
      <c r="C342" s="1"/>
      <c r="D342" s="1"/>
      <c r="E342" s="49" t="s">
        <v>445</v>
      </c>
      <c r="F342" s="1"/>
      <c r="G342" s="1"/>
      <c r="H342" s="40"/>
      <c r="I342" s="1"/>
      <c r="J342" s="40"/>
      <c r="K342" s="1"/>
      <c r="L342" s="1"/>
      <c r="M342" s="12"/>
      <c r="N342" s="2"/>
      <c r="O342" s="2"/>
      <c r="P342" s="2"/>
      <c r="Q342" s="2"/>
    </row>
    <row r="343" thickBot="1">
      <c r="A343" s="9"/>
      <c r="B343" s="50" t="s">
        <v>50</v>
      </c>
      <c r="C343" s="51"/>
      <c r="D343" s="51"/>
      <c r="E343" s="52" t="s">
        <v>446</v>
      </c>
      <c r="F343" s="51"/>
      <c r="G343" s="51"/>
      <c r="H343" s="53"/>
      <c r="I343" s="51"/>
      <c r="J343" s="53"/>
      <c r="K343" s="51"/>
      <c r="L343" s="51"/>
      <c r="M343" s="12"/>
      <c r="N343" s="2"/>
      <c r="O343" s="2"/>
      <c r="P343" s="2"/>
      <c r="Q343" s="2"/>
    </row>
    <row r="344" thickTop="1">
      <c r="A344" s="9"/>
      <c r="B344" s="41">
        <v>95</v>
      </c>
      <c r="C344" s="42" t="s">
        <v>447</v>
      </c>
      <c r="D344" s="42" t="s">
        <v>7</v>
      </c>
      <c r="E344" s="42" t="s">
        <v>448</v>
      </c>
      <c r="F344" s="42" t="s">
        <v>7</v>
      </c>
      <c r="G344" s="43" t="s">
        <v>133</v>
      </c>
      <c r="H344" s="54">
        <v>8.8780000000000001</v>
      </c>
      <c r="I344" s="55">
        <f>ROUND(0,2)</f>
        <v>0</v>
      </c>
      <c r="J344" s="56">
        <f>ROUND(I344*H344,2)</f>
        <v>0</v>
      </c>
      <c r="K344" s="57">
        <v>0.20999999999999999</v>
      </c>
      <c r="L344" s="58">
        <f>IF(ISNUMBER(K344),ROUND(J344*(K344+1),2),0)</f>
        <v>0</v>
      </c>
      <c r="M344" s="12"/>
      <c r="N344" s="2"/>
      <c r="O344" s="2"/>
      <c r="P344" s="2"/>
      <c r="Q344" s="33">
        <f>IF(ISNUMBER(K344),IF(H344&gt;0,IF(I344&gt;0,J344,0),0),0)</f>
        <v>0</v>
      </c>
      <c r="R344" s="27">
        <f>IF(ISNUMBER(K344)=FALSE,J344,0)</f>
        <v>0</v>
      </c>
    </row>
    <row r="345">
      <c r="A345" s="9"/>
      <c r="B345" s="48" t="s">
        <v>48</v>
      </c>
      <c r="C345" s="1"/>
      <c r="D345" s="1"/>
      <c r="E345" s="49" t="s">
        <v>449</v>
      </c>
      <c r="F345" s="1"/>
      <c r="G345" s="1"/>
      <c r="H345" s="40"/>
      <c r="I345" s="1"/>
      <c r="J345" s="40"/>
      <c r="K345" s="1"/>
      <c r="L345" s="1"/>
      <c r="M345" s="12"/>
      <c r="N345" s="2"/>
      <c r="O345" s="2"/>
      <c r="P345" s="2"/>
      <c r="Q345" s="2"/>
    </row>
    <row r="346" thickBot="1">
      <c r="A346" s="9"/>
      <c r="B346" s="50" t="s">
        <v>50</v>
      </c>
      <c r="C346" s="51"/>
      <c r="D346" s="51"/>
      <c r="E346" s="52" t="s">
        <v>450</v>
      </c>
      <c r="F346" s="51"/>
      <c r="G346" s="51"/>
      <c r="H346" s="53"/>
      <c r="I346" s="51"/>
      <c r="J346" s="53"/>
      <c r="K346" s="51"/>
      <c r="L346" s="51"/>
      <c r="M346" s="12"/>
      <c r="N346" s="2"/>
      <c r="O346" s="2"/>
      <c r="P346" s="2"/>
      <c r="Q346" s="2"/>
    </row>
    <row r="347" thickTop="1">
      <c r="A347" s="9"/>
      <c r="B347" s="41">
        <v>96</v>
      </c>
      <c r="C347" s="42" t="s">
        <v>451</v>
      </c>
      <c r="D347" s="42" t="s">
        <v>7</v>
      </c>
      <c r="E347" s="42" t="s">
        <v>452</v>
      </c>
      <c r="F347" s="42" t="s">
        <v>7</v>
      </c>
      <c r="G347" s="43" t="s">
        <v>146</v>
      </c>
      <c r="H347" s="54">
        <v>8.9000000000000004</v>
      </c>
      <c r="I347" s="55">
        <f>ROUND(0,2)</f>
        <v>0</v>
      </c>
      <c r="J347" s="56">
        <f>ROUND(I347*H347,2)</f>
        <v>0</v>
      </c>
      <c r="K347" s="57">
        <v>0.20999999999999999</v>
      </c>
      <c r="L347" s="58">
        <f>IF(ISNUMBER(K347),ROUND(J347*(K347+1),2),0)</f>
        <v>0</v>
      </c>
      <c r="M347" s="12"/>
      <c r="N347" s="2"/>
      <c r="O347" s="2"/>
      <c r="P347" s="2"/>
      <c r="Q347" s="33">
        <f>IF(ISNUMBER(K347),IF(H347&gt;0,IF(I347&gt;0,J347,0),0),0)</f>
        <v>0</v>
      </c>
      <c r="R347" s="27">
        <f>IF(ISNUMBER(K347)=FALSE,J347,0)</f>
        <v>0</v>
      </c>
    </row>
    <row r="348">
      <c r="A348" s="9"/>
      <c r="B348" s="48" t="s">
        <v>48</v>
      </c>
      <c r="C348" s="1"/>
      <c r="D348" s="1"/>
      <c r="E348" s="49" t="s">
        <v>449</v>
      </c>
      <c r="F348" s="1"/>
      <c r="G348" s="1"/>
      <c r="H348" s="40"/>
      <c r="I348" s="1"/>
      <c r="J348" s="40"/>
      <c r="K348" s="1"/>
      <c r="L348" s="1"/>
      <c r="M348" s="12"/>
      <c r="N348" s="2"/>
      <c r="O348" s="2"/>
      <c r="P348" s="2"/>
      <c r="Q348" s="2"/>
    </row>
    <row r="349" thickBot="1">
      <c r="A349" s="9"/>
      <c r="B349" s="50" t="s">
        <v>50</v>
      </c>
      <c r="C349" s="51"/>
      <c r="D349" s="51"/>
      <c r="E349" s="52" t="s">
        <v>453</v>
      </c>
      <c r="F349" s="51"/>
      <c r="G349" s="51"/>
      <c r="H349" s="53"/>
      <c r="I349" s="51"/>
      <c r="J349" s="53"/>
      <c r="K349" s="51"/>
      <c r="L349" s="51"/>
      <c r="M349" s="12"/>
      <c r="N349" s="2"/>
      <c r="O349" s="2"/>
      <c r="P349" s="2"/>
      <c r="Q349" s="2"/>
    </row>
    <row r="350" thickTop="1">
      <c r="A350" s="9"/>
      <c r="B350" s="41">
        <v>97</v>
      </c>
      <c r="C350" s="42" t="s">
        <v>454</v>
      </c>
      <c r="D350" s="42" t="s">
        <v>7</v>
      </c>
      <c r="E350" s="42" t="s">
        <v>455</v>
      </c>
      <c r="F350" s="42" t="s">
        <v>7</v>
      </c>
      <c r="G350" s="43" t="s">
        <v>146</v>
      </c>
      <c r="H350" s="54">
        <v>5.2000000000000002</v>
      </c>
      <c r="I350" s="55">
        <f>ROUND(0,2)</f>
        <v>0</v>
      </c>
      <c r="J350" s="56">
        <f>ROUND(I350*H350,2)</f>
        <v>0</v>
      </c>
      <c r="K350" s="57">
        <v>0.20999999999999999</v>
      </c>
      <c r="L350" s="58">
        <f>IF(ISNUMBER(K350),ROUND(J350*(K350+1),2),0)</f>
        <v>0</v>
      </c>
      <c r="M350" s="12"/>
      <c r="N350" s="2"/>
      <c r="O350" s="2"/>
      <c r="P350" s="2"/>
      <c r="Q350" s="33">
        <f>IF(ISNUMBER(K350),IF(H350&gt;0,IF(I350&gt;0,J350,0),0),0)</f>
        <v>0</v>
      </c>
      <c r="R350" s="27">
        <f>IF(ISNUMBER(K350)=FALSE,J350,0)</f>
        <v>0</v>
      </c>
    </row>
    <row r="351">
      <c r="A351" s="9"/>
      <c r="B351" s="48" t="s">
        <v>48</v>
      </c>
      <c r="C351" s="1"/>
      <c r="D351" s="1"/>
      <c r="E351" s="49" t="s">
        <v>456</v>
      </c>
      <c r="F351" s="1"/>
      <c r="G351" s="1"/>
      <c r="H351" s="40"/>
      <c r="I351" s="1"/>
      <c r="J351" s="40"/>
      <c r="K351" s="1"/>
      <c r="L351" s="1"/>
      <c r="M351" s="12"/>
      <c r="N351" s="2"/>
      <c r="O351" s="2"/>
      <c r="P351" s="2"/>
      <c r="Q351" s="2"/>
    </row>
    <row r="352" thickBot="1">
      <c r="A352" s="9"/>
      <c r="B352" s="50" t="s">
        <v>50</v>
      </c>
      <c r="C352" s="51"/>
      <c r="D352" s="51"/>
      <c r="E352" s="52" t="s">
        <v>457</v>
      </c>
      <c r="F352" s="51"/>
      <c r="G352" s="51"/>
      <c r="H352" s="53"/>
      <c r="I352" s="51"/>
      <c r="J352" s="53"/>
      <c r="K352" s="51"/>
      <c r="L352" s="51"/>
      <c r="M352" s="12"/>
      <c r="N352" s="2"/>
      <c r="O352" s="2"/>
      <c r="P352" s="2"/>
      <c r="Q352" s="2"/>
    </row>
    <row r="353" thickTop="1">
      <c r="A353" s="9"/>
      <c r="B353" s="41">
        <v>98</v>
      </c>
      <c r="C353" s="42" t="s">
        <v>458</v>
      </c>
      <c r="D353" s="42" t="s">
        <v>7</v>
      </c>
      <c r="E353" s="42" t="s">
        <v>459</v>
      </c>
      <c r="F353" s="42" t="s">
        <v>7</v>
      </c>
      <c r="G353" s="43" t="s">
        <v>133</v>
      </c>
      <c r="H353" s="54">
        <v>2</v>
      </c>
      <c r="I353" s="55">
        <f>ROUND(0,2)</f>
        <v>0</v>
      </c>
      <c r="J353" s="56">
        <f>ROUND(I353*H353,2)</f>
        <v>0</v>
      </c>
      <c r="K353" s="57">
        <v>0.20999999999999999</v>
      </c>
      <c r="L353" s="58">
        <f>IF(ISNUMBER(K353),ROUND(J353*(K353+1),2),0)</f>
        <v>0</v>
      </c>
      <c r="M353" s="12"/>
      <c r="N353" s="2"/>
      <c r="O353" s="2"/>
      <c r="P353" s="2"/>
      <c r="Q353" s="33">
        <f>IF(ISNUMBER(K353),IF(H353&gt;0,IF(I353&gt;0,J353,0),0),0)</f>
        <v>0</v>
      </c>
      <c r="R353" s="27">
        <f>IF(ISNUMBER(K353)=FALSE,J353,0)</f>
        <v>0</v>
      </c>
    </row>
    <row r="354">
      <c r="A354" s="9"/>
      <c r="B354" s="48" t="s">
        <v>48</v>
      </c>
      <c r="C354" s="1"/>
      <c r="D354" s="1"/>
      <c r="E354" s="49" t="s">
        <v>460</v>
      </c>
      <c r="F354" s="1"/>
      <c r="G354" s="1"/>
      <c r="H354" s="40"/>
      <c r="I354" s="1"/>
      <c r="J354" s="40"/>
      <c r="K354" s="1"/>
      <c r="L354" s="1"/>
      <c r="M354" s="12"/>
      <c r="N354" s="2"/>
      <c r="O354" s="2"/>
      <c r="P354" s="2"/>
      <c r="Q354" s="2"/>
    </row>
    <row r="355" thickBot="1">
      <c r="A355" s="9"/>
      <c r="B355" s="50" t="s">
        <v>50</v>
      </c>
      <c r="C355" s="51"/>
      <c r="D355" s="51"/>
      <c r="E355" s="52" t="s">
        <v>461</v>
      </c>
      <c r="F355" s="51"/>
      <c r="G355" s="51"/>
      <c r="H355" s="53"/>
      <c r="I355" s="51"/>
      <c r="J355" s="53"/>
      <c r="K355" s="51"/>
      <c r="L355" s="51"/>
      <c r="M355" s="12"/>
      <c r="N355" s="2"/>
      <c r="O355" s="2"/>
      <c r="P355" s="2"/>
      <c r="Q355" s="2"/>
    </row>
    <row r="356" thickTop="1">
      <c r="A356" s="9"/>
      <c r="B356" s="41">
        <v>99</v>
      </c>
      <c r="C356" s="42" t="s">
        <v>462</v>
      </c>
      <c r="D356" s="42" t="s">
        <v>7</v>
      </c>
      <c r="E356" s="42" t="s">
        <v>463</v>
      </c>
      <c r="F356" s="42" t="s">
        <v>7</v>
      </c>
      <c r="G356" s="43" t="s">
        <v>121</v>
      </c>
      <c r="H356" s="54">
        <v>78</v>
      </c>
      <c r="I356" s="55">
        <f>ROUND(0,2)</f>
        <v>0</v>
      </c>
      <c r="J356" s="56">
        <f>ROUND(I356*H356,2)</f>
        <v>0</v>
      </c>
      <c r="K356" s="57">
        <v>0.20999999999999999</v>
      </c>
      <c r="L356" s="58">
        <f>IF(ISNUMBER(K356),ROUND(J356*(K356+1),2),0)</f>
        <v>0</v>
      </c>
      <c r="M356" s="12"/>
      <c r="N356" s="2"/>
      <c r="O356" s="2"/>
      <c r="P356" s="2"/>
      <c r="Q356" s="33">
        <f>IF(ISNUMBER(K356),IF(H356&gt;0,IF(I356&gt;0,J356,0),0),0)</f>
        <v>0</v>
      </c>
      <c r="R356" s="27">
        <f>IF(ISNUMBER(K356)=FALSE,J356,0)</f>
        <v>0</v>
      </c>
    </row>
    <row r="357">
      <c r="A357" s="9"/>
      <c r="B357" s="48" t="s">
        <v>48</v>
      </c>
      <c r="C357" s="1"/>
      <c r="D357" s="1"/>
      <c r="E357" s="49" t="s">
        <v>464</v>
      </c>
      <c r="F357" s="1"/>
      <c r="G357" s="1"/>
      <c r="H357" s="40"/>
      <c r="I357" s="1"/>
      <c r="J357" s="40"/>
      <c r="K357" s="1"/>
      <c r="L357" s="1"/>
      <c r="M357" s="12"/>
      <c r="N357" s="2"/>
      <c r="O357" s="2"/>
      <c r="P357" s="2"/>
      <c r="Q357" s="2"/>
    </row>
    <row r="358" thickBot="1">
      <c r="A358" s="9"/>
      <c r="B358" s="50" t="s">
        <v>50</v>
      </c>
      <c r="C358" s="51"/>
      <c r="D358" s="51"/>
      <c r="E358" s="52" t="s">
        <v>465</v>
      </c>
      <c r="F358" s="51"/>
      <c r="G358" s="51"/>
      <c r="H358" s="53"/>
      <c r="I358" s="51"/>
      <c r="J358" s="53"/>
      <c r="K358" s="51"/>
      <c r="L358" s="51"/>
      <c r="M358" s="12"/>
      <c r="N358" s="2"/>
      <c r="O358" s="2"/>
      <c r="P358" s="2"/>
      <c r="Q358" s="2"/>
    </row>
    <row r="359" thickTop="1" thickBot="1" ht="25" customHeight="1">
      <c r="A359" s="9"/>
      <c r="B359" s="1"/>
      <c r="C359" s="59">
        <v>9</v>
      </c>
      <c r="D359" s="1"/>
      <c r="E359" s="60" t="s">
        <v>90</v>
      </c>
      <c r="F359" s="1"/>
      <c r="G359" s="61" t="s">
        <v>71</v>
      </c>
      <c r="H359" s="62">
        <f>J284+J287+J290+J293+J296+J299+J302+J305+J308+J311+J314+J317+J320+J323+J326+J329+J332+J335+J338+J341+J344+J347+J350+J353+J356</f>
        <v>0</v>
      </c>
      <c r="I359" s="61" t="s">
        <v>72</v>
      </c>
      <c r="J359" s="63">
        <f>(L359-H359)</f>
        <v>0</v>
      </c>
      <c r="K359" s="61" t="s">
        <v>73</v>
      </c>
      <c r="L359" s="64">
        <f>L284+L287+L290+L293+L296+L299+L302+L305+L308+L311+L314+L317+L320+L323+L326+L329+L332+L335+L338+L341+L344+L347+L350+L353+L356</f>
        <v>0</v>
      </c>
      <c r="M359" s="12"/>
      <c r="N359" s="2"/>
      <c r="O359" s="2"/>
      <c r="P359" s="2"/>
      <c r="Q359" s="33">
        <f>0+Q284+Q287+Q290+Q293+Q296+Q299+Q302+Q305+Q308+Q311+Q314+Q317+Q320+Q323+Q326+Q329+Q332+Q335+Q338+Q341+Q344+Q347+Q350+Q353+Q356</f>
        <v>0</v>
      </c>
      <c r="R359" s="27">
        <f>0+R284+R287+R290+R293+R296+R299+R302+R305+R308+R311+R314+R317+R320+R323+R326+R329+R332+R335+R338+R341+R344+R347+R350+R353+R356</f>
        <v>0</v>
      </c>
      <c r="S359" s="65">
        <f>Q359*(1+J359)+R359</f>
        <v>0</v>
      </c>
    </row>
    <row r="360" thickTop="1" thickBot="1" ht="25" customHeight="1">
      <c r="A360" s="9"/>
      <c r="B360" s="66"/>
      <c r="C360" s="66"/>
      <c r="D360" s="66"/>
      <c r="E360" s="67"/>
      <c r="F360" s="66"/>
      <c r="G360" s="68" t="s">
        <v>74</v>
      </c>
      <c r="H360" s="69">
        <f>J284+J287+J290+J293+J296+J299+J302+J305+J308+J311+J314+J317+J320+J323+J326+J329+J332+J335+J338+J341+J344+J347+J350+J353+J356</f>
        <v>0</v>
      </c>
      <c r="I360" s="68" t="s">
        <v>75</v>
      </c>
      <c r="J360" s="70">
        <f>0+J359</f>
        <v>0</v>
      </c>
      <c r="K360" s="68" t="s">
        <v>76</v>
      </c>
      <c r="L360" s="71">
        <f>L284+L287+L290+L293+L296+L299+L302+L305+L308+L311+L314+L317+L320+L323+L326+L329+L332+L335+L338+L341+L344+L347+L350+L353+L356</f>
        <v>0</v>
      </c>
      <c r="M360" s="12"/>
      <c r="N360" s="2"/>
      <c r="O360" s="2"/>
      <c r="P360" s="2"/>
      <c r="Q360" s="2"/>
    </row>
    <row r="361">
      <c r="A361" s="13"/>
      <c r="B361" s="4"/>
      <c r="C361" s="4"/>
      <c r="D361" s="4"/>
      <c r="E361" s="4"/>
      <c r="F361" s="4"/>
      <c r="G361" s="4"/>
      <c r="H361" s="72"/>
      <c r="I361" s="4"/>
      <c r="J361" s="72"/>
      <c r="K361" s="4"/>
      <c r="L361" s="4"/>
      <c r="M361" s="14"/>
      <c r="N361" s="2"/>
      <c r="O361" s="2"/>
      <c r="P361" s="2"/>
      <c r="Q361" s="2"/>
    </row>
    <row r="36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2"/>
      <c r="O362" s="2"/>
      <c r="P362" s="2"/>
      <c r="Q362" s="2"/>
    </row>
  </sheetData>
  <mergeCells count="23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1:C32"/>
    <mergeCell ref="B34:L34"/>
    <mergeCell ref="B36:D36"/>
    <mergeCell ref="B37:D37"/>
    <mergeCell ref="B39:D39"/>
    <mergeCell ref="B40:D40"/>
    <mergeCell ref="B42:D42"/>
    <mergeCell ref="B43:D43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45:D45"/>
    <mergeCell ref="B46:D46"/>
    <mergeCell ref="B48:D48"/>
    <mergeCell ref="B49:D49"/>
    <mergeCell ref="B51:D51"/>
    <mergeCell ref="B52:D52"/>
    <mergeCell ref="B54:D54"/>
    <mergeCell ref="B55:D55"/>
    <mergeCell ref="B57:D57"/>
    <mergeCell ref="B58:D58"/>
    <mergeCell ref="B63:D63"/>
    <mergeCell ref="B64:D64"/>
    <mergeCell ref="B66:D66"/>
    <mergeCell ref="B67:D67"/>
    <mergeCell ref="B69:D69"/>
    <mergeCell ref="B70:D70"/>
    <mergeCell ref="B72:D72"/>
    <mergeCell ref="B73:D73"/>
    <mergeCell ref="B75:D75"/>
    <mergeCell ref="B76:D76"/>
    <mergeCell ref="B61:L61"/>
    <mergeCell ref="B78:D78"/>
    <mergeCell ref="B79:D79"/>
    <mergeCell ref="B81:D81"/>
    <mergeCell ref="B82:D82"/>
    <mergeCell ref="B84:D84"/>
    <mergeCell ref="B85:D85"/>
    <mergeCell ref="B87:D87"/>
    <mergeCell ref="B88:D88"/>
    <mergeCell ref="B90:D90"/>
    <mergeCell ref="B91:D91"/>
    <mergeCell ref="B93:D93"/>
    <mergeCell ref="B94:D94"/>
    <mergeCell ref="B96:D96"/>
    <mergeCell ref="B97:D97"/>
    <mergeCell ref="B99:D99"/>
    <mergeCell ref="B100:D100"/>
    <mergeCell ref="B102:D102"/>
    <mergeCell ref="B103:D103"/>
    <mergeCell ref="B105:D105"/>
    <mergeCell ref="B106:D106"/>
    <mergeCell ref="B108:D108"/>
    <mergeCell ref="B109:D109"/>
    <mergeCell ref="B111:D111"/>
    <mergeCell ref="B112:D112"/>
    <mergeCell ref="B114:D114"/>
    <mergeCell ref="B115:D115"/>
    <mergeCell ref="B117:D117"/>
    <mergeCell ref="B118:D118"/>
    <mergeCell ref="B120:D120"/>
    <mergeCell ref="B121:D121"/>
    <mergeCell ref="B312:D312"/>
    <mergeCell ref="B313:D313"/>
    <mergeCell ref="B315:D315"/>
    <mergeCell ref="B316:D316"/>
    <mergeCell ref="B318:D318"/>
    <mergeCell ref="B319:D319"/>
    <mergeCell ref="B321:D321"/>
    <mergeCell ref="B322:D322"/>
    <mergeCell ref="B324:D324"/>
    <mergeCell ref="B325:D325"/>
    <mergeCell ref="B327:D327"/>
    <mergeCell ref="B328:D328"/>
    <mergeCell ref="B330:D330"/>
    <mergeCell ref="B331:D331"/>
    <mergeCell ref="B333:D333"/>
    <mergeCell ref="B334:D334"/>
    <mergeCell ref="B336:D336"/>
    <mergeCell ref="B337:D337"/>
    <mergeCell ref="B339:D339"/>
    <mergeCell ref="B340:D340"/>
    <mergeCell ref="B342:D342"/>
    <mergeCell ref="B343:D343"/>
    <mergeCell ref="B345:D345"/>
    <mergeCell ref="B346:D346"/>
    <mergeCell ref="B348:D348"/>
    <mergeCell ref="B349:D349"/>
    <mergeCell ref="B351:D351"/>
    <mergeCell ref="B352:D352"/>
    <mergeCell ref="B354:D354"/>
    <mergeCell ref="B355:D355"/>
    <mergeCell ref="B357:D357"/>
    <mergeCell ref="B358:D358"/>
    <mergeCell ref="B123:D123"/>
    <mergeCell ref="B124:D124"/>
    <mergeCell ref="B127:L127"/>
    <mergeCell ref="B129:D129"/>
    <mergeCell ref="B130:D130"/>
    <mergeCell ref="B132:D132"/>
    <mergeCell ref="B133:D133"/>
    <mergeCell ref="B135:D135"/>
    <mergeCell ref="B136:D136"/>
    <mergeCell ref="B138:D138"/>
    <mergeCell ref="B139:D139"/>
    <mergeCell ref="B141:D141"/>
    <mergeCell ref="B142:D142"/>
    <mergeCell ref="B144:D144"/>
    <mergeCell ref="B145:D145"/>
    <mergeCell ref="B147:D147"/>
    <mergeCell ref="B148:D148"/>
    <mergeCell ref="B151:L151"/>
    <mergeCell ref="B153:D153"/>
    <mergeCell ref="B154:D154"/>
    <mergeCell ref="B156:D156"/>
    <mergeCell ref="B157:D157"/>
    <mergeCell ref="B159:D159"/>
    <mergeCell ref="B160:D160"/>
    <mergeCell ref="B162:D162"/>
    <mergeCell ref="B163:D163"/>
    <mergeCell ref="B165:D165"/>
    <mergeCell ref="B166:D166"/>
    <mergeCell ref="B169:L169"/>
    <mergeCell ref="B171:D171"/>
    <mergeCell ref="B172:D172"/>
    <mergeCell ref="B174:D174"/>
    <mergeCell ref="B175:D175"/>
    <mergeCell ref="B177:D177"/>
    <mergeCell ref="B178:D178"/>
    <mergeCell ref="B180:D180"/>
    <mergeCell ref="B181:D181"/>
    <mergeCell ref="B183:D183"/>
    <mergeCell ref="B184:D184"/>
    <mergeCell ref="B186:D186"/>
    <mergeCell ref="B187:D187"/>
    <mergeCell ref="B189:D189"/>
    <mergeCell ref="B190:D190"/>
    <mergeCell ref="B192:D192"/>
    <mergeCell ref="B193:D193"/>
    <mergeCell ref="B196:L196"/>
    <mergeCell ref="B198:D198"/>
    <mergeCell ref="B199:D199"/>
    <mergeCell ref="B201:D201"/>
    <mergeCell ref="B202:D202"/>
    <mergeCell ref="B204:D204"/>
    <mergeCell ref="B205:D205"/>
    <mergeCell ref="B207:D207"/>
    <mergeCell ref="B208:D208"/>
    <mergeCell ref="B210:D210"/>
    <mergeCell ref="B211:D211"/>
    <mergeCell ref="B213:D213"/>
    <mergeCell ref="B214:D214"/>
    <mergeCell ref="B216:D216"/>
    <mergeCell ref="B217:D217"/>
    <mergeCell ref="B219:D219"/>
    <mergeCell ref="B220:D220"/>
    <mergeCell ref="B222:D222"/>
    <mergeCell ref="B223:D223"/>
    <mergeCell ref="B225:D225"/>
    <mergeCell ref="B226:D226"/>
    <mergeCell ref="B228:D228"/>
    <mergeCell ref="B229:D229"/>
    <mergeCell ref="B232:L232"/>
    <mergeCell ref="B234:D234"/>
    <mergeCell ref="B235:D235"/>
    <mergeCell ref="B237:D237"/>
    <mergeCell ref="B238:D238"/>
    <mergeCell ref="B240:D240"/>
    <mergeCell ref="B241:D241"/>
    <mergeCell ref="B243:D243"/>
    <mergeCell ref="B244:D244"/>
    <mergeCell ref="B247:L247"/>
    <mergeCell ref="B249:D249"/>
    <mergeCell ref="B250:D250"/>
    <mergeCell ref="B252:D252"/>
    <mergeCell ref="B253:D253"/>
    <mergeCell ref="B255:D255"/>
    <mergeCell ref="B256:D256"/>
    <mergeCell ref="B258:D258"/>
    <mergeCell ref="B259:D259"/>
    <mergeCell ref="B261:D261"/>
    <mergeCell ref="B262:D262"/>
    <mergeCell ref="B264:D264"/>
    <mergeCell ref="B265:D265"/>
    <mergeCell ref="B268:L268"/>
    <mergeCell ref="B270:D270"/>
    <mergeCell ref="B271:D271"/>
    <mergeCell ref="B273:D273"/>
    <mergeCell ref="B274:D274"/>
    <mergeCell ref="B276:D276"/>
    <mergeCell ref="B277:D277"/>
    <mergeCell ref="B279:D279"/>
    <mergeCell ref="B280:D280"/>
    <mergeCell ref="B285:D285"/>
    <mergeCell ref="B286:D286"/>
    <mergeCell ref="B288:D288"/>
    <mergeCell ref="B289:D289"/>
    <mergeCell ref="B291:D291"/>
    <mergeCell ref="B292:D292"/>
    <mergeCell ref="B294:D294"/>
    <mergeCell ref="B295:D295"/>
    <mergeCell ref="B297:D297"/>
    <mergeCell ref="B298:D298"/>
    <mergeCell ref="B300:D300"/>
    <mergeCell ref="B301:D301"/>
    <mergeCell ref="B303:D303"/>
    <mergeCell ref="B304:D304"/>
    <mergeCell ref="B306:D306"/>
    <mergeCell ref="B307:D307"/>
    <mergeCell ref="B309:D309"/>
    <mergeCell ref="B310:D310"/>
    <mergeCell ref="B283:L283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H44+H62+H68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466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L44+L62+L68</f>
        <v>0</v>
      </c>
      <c r="K11" s="1"/>
      <c r="L11" s="1"/>
      <c r="M11" s="12"/>
      <c r="N11" s="2"/>
      <c r="O11" s="2"/>
      <c r="P11" s="2"/>
      <c r="Q11" s="33">
        <f>IF(SUM(K20:K22)&gt;0,ROUND(SUM(S20:S22)/SUM(K20:K22)-1,8),0)</f>
        <v>0</v>
      </c>
      <c r="R11" s="27">
        <f>AVERAGE(J43,J61,J67)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H44</f>
        <v>0</v>
      </c>
      <c r="L20" s="38">
        <f>L44</f>
        <v>0</v>
      </c>
      <c r="M20" s="12"/>
      <c r="N20" s="2"/>
      <c r="O20" s="2"/>
      <c r="P20" s="2"/>
      <c r="Q20" s="2"/>
      <c r="S20" s="27">
        <f>S43</f>
        <v>0</v>
      </c>
    </row>
    <row r="21">
      <c r="A21" s="9"/>
      <c r="B21" s="36">
        <v>1</v>
      </c>
      <c r="C21" s="1"/>
      <c r="D21" s="1"/>
      <c r="E21" s="37" t="s">
        <v>82</v>
      </c>
      <c r="F21" s="1"/>
      <c r="G21" s="1"/>
      <c r="H21" s="1"/>
      <c r="I21" s="1"/>
      <c r="J21" s="1"/>
      <c r="K21" s="38">
        <f>H62</f>
        <v>0</v>
      </c>
      <c r="L21" s="38">
        <f>L62</f>
        <v>0</v>
      </c>
      <c r="M21" s="12"/>
      <c r="N21" s="2"/>
      <c r="O21" s="2"/>
      <c r="P21" s="2"/>
      <c r="Q21" s="2"/>
      <c r="S21" s="27">
        <f>S61</f>
        <v>0</v>
      </c>
    </row>
    <row r="22">
      <c r="A22" s="9"/>
      <c r="B22" s="36">
        <v>4</v>
      </c>
      <c r="C22" s="1"/>
      <c r="D22" s="1"/>
      <c r="E22" s="37" t="s">
        <v>85</v>
      </c>
      <c r="F22" s="1"/>
      <c r="G22" s="1"/>
      <c r="H22" s="1"/>
      <c r="I22" s="1"/>
      <c r="J22" s="1"/>
      <c r="K22" s="38">
        <f>H68</f>
        <v>0</v>
      </c>
      <c r="L22" s="38">
        <f>L68</f>
        <v>0</v>
      </c>
      <c r="M22" s="12"/>
      <c r="N22" s="2"/>
      <c r="O22" s="2"/>
      <c r="P22" s="2"/>
      <c r="Q22" s="2"/>
      <c r="S22" s="27">
        <f>S67</f>
        <v>0</v>
      </c>
    </row>
    <row r="23">
      <c r="A23" s="1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4"/>
      <c r="N23" s="2"/>
      <c r="O23" s="2"/>
      <c r="P23" s="2"/>
      <c r="Q23" s="2"/>
    </row>
    <row r="24" ht="14" customHeight="1">
      <c r="A24" s="4"/>
      <c r="B24" s="28" t="s">
        <v>36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5"/>
      <c r="N25" s="2"/>
      <c r="O25" s="2"/>
      <c r="P25" s="2"/>
      <c r="Q25" s="2"/>
    </row>
    <row r="26" ht="18" customHeight="1">
      <c r="A26" s="9"/>
      <c r="B26" s="34" t="s">
        <v>37</v>
      </c>
      <c r="C26" s="34" t="s">
        <v>33</v>
      </c>
      <c r="D26" s="34" t="s">
        <v>38</v>
      </c>
      <c r="E26" s="34" t="s">
        <v>34</v>
      </c>
      <c r="F26" s="34" t="s">
        <v>39</v>
      </c>
      <c r="G26" s="35" t="s">
        <v>40</v>
      </c>
      <c r="H26" s="22" t="s">
        <v>41</v>
      </c>
      <c r="I26" s="22" t="s">
        <v>42</v>
      </c>
      <c r="J26" s="22" t="s">
        <v>17</v>
      </c>
      <c r="K26" s="35" t="s">
        <v>43</v>
      </c>
      <c r="L26" s="22" t="s">
        <v>18</v>
      </c>
      <c r="M26" s="73"/>
      <c r="N26" s="2"/>
      <c r="O26" s="2"/>
      <c r="P26" s="2"/>
      <c r="Q26" s="2"/>
    </row>
    <row r="27" ht="40" customHeight="1">
      <c r="A27" s="9"/>
      <c r="B27" s="39" t="s">
        <v>44</v>
      </c>
      <c r="C27" s="1"/>
      <c r="D27" s="1"/>
      <c r="E27" s="1"/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1">
        <v>1</v>
      </c>
      <c r="C28" s="42" t="s">
        <v>91</v>
      </c>
      <c r="D28" s="42" t="s">
        <v>467</v>
      </c>
      <c r="E28" s="42" t="s">
        <v>93</v>
      </c>
      <c r="F28" s="42" t="s">
        <v>7</v>
      </c>
      <c r="G28" s="43" t="s">
        <v>94</v>
      </c>
      <c r="H28" s="44">
        <v>37.399999999999999</v>
      </c>
      <c r="I28" s="25">
        <f>ROUND(0,2)</f>
        <v>0</v>
      </c>
      <c r="J28" s="45">
        <f>ROUND(I28*H28,2)</f>
        <v>0</v>
      </c>
      <c r="K28" s="46">
        <v>0.20999999999999999</v>
      </c>
      <c r="L28" s="47">
        <f>IF(ISNUMBER(K28),ROUND(J28*(K28+1),2),0)</f>
        <v>0</v>
      </c>
      <c r="M28" s="12"/>
      <c r="N28" s="2"/>
      <c r="O28" s="2"/>
      <c r="P28" s="2"/>
      <c r="Q28" s="33">
        <f>IF(ISNUMBER(K28),IF(H28&gt;0,IF(I28&gt;0,J28,0),0),0)</f>
        <v>0</v>
      </c>
      <c r="R28" s="27">
        <f>IF(ISNUMBER(K28)=FALSE,J28,0)</f>
        <v>0</v>
      </c>
    </row>
    <row r="29">
      <c r="A29" s="9"/>
      <c r="B29" s="48" t="s">
        <v>48</v>
      </c>
      <c r="C29" s="1"/>
      <c r="D29" s="1"/>
      <c r="E29" s="49" t="s">
        <v>468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50</v>
      </c>
      <c r="C30" s="51"/>
      <c r="D30" s="51"/>
      <c r="E30" s="52" t="s">
        <v>469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>
      <c r="A31" s="9"/>
      <c r="B31" s="41">
        <v>2</v>
      </c>
      <c r="C31" s="42" t="s">
        <v>470</v>
      </c>
      <c r="D31" s="42" t="s">
        <v>7</v>
      </c>
      <c r="E31" s="42" t="s">
        <v>471</v>
      </c>
      <c r="F31" s="42" t="s">
        <v>7</v>
      </c>
      <c r="G31" s="43" t="s">
        <v>121</v>
      </c>
      <c r="H31" s="54">
        <v>34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48</v>
      </c>
      <c r="C32" s="1"/>
      <c r="D32" s="1"/>
      <c r="E32" s="49" t="s">
        <v>472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 thickBot="1">
      <c r="A33" s="9"/>
      <c r="B33" s="50" t="s">
        <v>50</v>
      </c>
      <c r="C33" s="51"/>
      <c r="D33" s="51"/>
      <c r="E33" s="52" t="s">
        <v>473</v>
      </c>
      <c r="F33" s="51"/>
      <c r="G33" s="51"/>
      <c r="H33" s="53"/>
      <c r="I33" s="51"/>
      <c r="J33" s="53"/>
      <c r="K33" s="51"/>
      <c r="L33" s="51"/>
      <c r="M33" s="12"/>
      <c r="N33" s="2"/>
      <c r="O33" s="2"/>
      <c r="P33" s="2"/>
      <c r="Q33" s="2"/>
    </row>
    <row r="34" thickTop="1">
      <c r="A34" s="9"/>
      <c r="B34" s="41">
        <v>3</v>
      </c>
      <c r="C34" s="42" t="s">
        <v>474</v>
      </c>
      <c r="D34" s="42" t="s">
        <v>7</v>
      </c>
      <c r="E34" s="42" t="s">
        <v>475</v>
      </c>
      <c r="F34" s="42" t="s">
        <v>7</v>
      </c>
      <c r="G34" s="43" t="s">
        <v>121</v>
      </c>
      <c r="H34" s="54">
        <v>34</v>
      </c>
      <c r="I34" s="55">
        <f>ROUND(0,2)</f>
        <v>0</v>
      </c>
      <c r="J34" s="56">
        <f>ROUND(I34*H34,2)</f>
        <v>0</v>
      </c>
      <c r="K34" s="57">
        <v>0.20999999999999999</v>
      </c>
      <c r="L34" s="58">
        <f>IF(ISNUMBER(K34),ROUND(J34*(K34+1),2),0)</f>
        <v>0</v>
      </c>
      <c r="M34" s="12"/>
      <c r="N34" s="2"/>
      <c r="O34" s="2"/>
      <c r="P34" s="2"/>
      <c r="Q34" s="33">
        <f>IF(ISNUMBER(K34),IF(H34&gt;0,IF(I34&gt;0,J34,0),0),0)</f>
        <v>0</v>
      </c>
      <c r="R34" s="27">
        <f>IF(ISNUMBER(K34)=FALSE,J34,0)</f>
        <v>0</v>
      </c>
    </row>
    <row r="35">
      <c r="A35" s="9"/>
      <c r="B35" s="48" t="s">
        <v>48</v>
      </c>
      <c r="C35" s="1"/>
      <c r="D35" s="1"/>
      <c r="E35" s="49" t="s">
        <v>476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 thickBot="1">
      <c r="A36" s="9"/>
      <c r="B36" s="50" t="s">
        <v>50</v>
      </c>
      <c r="C36" s="51"/>
      <c r="D36" s="51"/>
      <c r="E36" s="52" t="s">
        <v>473</v>
      </c>
      <c r="F36" s="51"/>
      <c r="G36" s="51"/>
      <c r="H36" s="53"/>
      <c r="I36" s="51"/>
      <c r="J36" s="53"/>
      <c r="K36" s="51"/>
      <c r="L36" s="51"/>
      <c r="M36" s="12"/>
      <c r="N36" s="2"/>
      <c r="O36" s="2"/>
      <c r="P36" s="2"/>
      <c r="Q36" s="2"/>
    </row>
    <row r="37" thickTop="1">
      <c r="A37" s="9"/>
      <c r="B37" s="41">
        <v>4</v>
      </c>
      <c r="C37" s="42" t="s">
        <v>477</v>
      </c>
      <c r="D37" s="42" t="s">
        <v>7</v>
      </c>
      <c r="E37" s="42" t="s">
        <v>478</v>
      </c>
      <c r="F37" s="42" t="s">
        <v>7</v>
      </c>
      <c r="G37" s="43" t="s">
        <v>121</v>
      </c>
      <c r="H37" s="54">
        <v>37.5</v>
      </c>
      <c r="I37" s="55">
        <f>ROUND(0,2)</f>
        <v>0</v>
      </c>
      <c r="J37" s="56">
        <f>ROUND(I37*H37,2)</f>
        <v>0</v>
      </c>
      <c r="K37" s="57">
        <v>0.20999999999999999</v>
      </c>
      <c r="L37" s="58">
        <f>IF(ISNUMBER(K37),ROUND(J37*(K37+1),2),0)</f>
        <v>0</v>
      </c>
      <c r="M37" s="12"/>
      <c r="N37" s="2"/>
      <c r="O37" s="2"/>
      <c r="P37" s="2"/>
      <c r="Q37" s="33">
        <f>IF(ISNUMBER(K37),IF(H37&gt;0,IF(I37&gt;0,J37,0),0),0)</f>
        <v>0</v>
      </c>
      <c r="R37" s="27">
        <f>IF(ISNUMBER(K37)=FALSE,J37,0)</f>
        <v>0</v>
      </c>
    </row>
    <row r="38">
      <c r="A38" s="9"/>
      <c r="B38" s="48" t="s">
        <v>48</v>
      </c>
      <c r="C38" s="1"/>
      <c r="D38" s="1"/>
      <c r="E38" s="49" t="s">
        <v>479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 thickBot="1">
      <c r="A39" s="9"/>
      <c r="B39" s="50" t="s">
        <v>50</v>
      </c>
      <c r="C39" s="51"/>
      <c r="D39" s="51"/>
      <c r="E39" s="52" t="s">
        <v>480</v>
      </c>
      <c r="F39" s="51"/>
      <c r="G39" s="51"/>
      <c r="H39" s="53"/>
      <c r="I39" s="51"/>
      <c r="J39" s="53"/>
      <c r="K39" s="51"/>
      <c r="L39" s="51"/>
      <c r="M39" s="12"/>
      <c r="N39" s="2"/>
      <c r="O39" s="2"/>
      <c r="P39" s="2"/>
      <c r="Q39" s="2"/>
    </row>
    <row r="40" thickTop="1">
      <c r="A40" s="9"/>
      <c r="B40" s="41">
        <v>5</v>
      </c>
      <c r="C40" s="42" t="s">
        <v>115</v>
      </c>
      <c r="D40" s="42" t="s">
        <v>7</v>
      </c>
      <c r="E40" s="42" t="s">
        <v>116</v>
      </c>
      <c r="F40" s="42" t="s">
        <v>7</v>
      </c>
      <c r="G40" s="43" t="s">
        <v>69</v>
      </c>
      <c r="H40" s="54">
        <v>1</v>
      </c>
      <c r="I40" s="55">
        <f>ROUND(0,2)</f>
        <v>0</v>
      </c>
      <c r="J40" s="56">
        <f>ROUND(I40*H40,2)</f>
        <v>0</v>
      </c>
      <c r="K40" s="57">
        <v>0.20999999999999999</v>
      </c>
      <c r="L40" s="58">
        <f>IF(ISNUMBER(K40),ROUND(J40*(K40+1),2),0)</f>
        <v>0</v>
      </c>
      <c r="M40" s="12"/>
      <c r="N40" s="2"/>
      <c r="O40" s="2"/>
      <c r="P40" s="2"/>
      <c r="Q40" s="33">
        <f>IF(ISNUMBER(K40),IF(H40&gt;0,IF(I40&gt;0,J40,0),0),0)</f>
        <v>0</v>
      </c>
      <c r="R40" s="27">
        <f>IF(ISNUMBER(K40)=FALSE,J40,0)</f>
        <v>0</v>
      </c>
    </row>
    <row r="41">
      <c r="A41" s="9"/>
      <c r="B41" s="48" t="s">
        <v>48</v>
      </c>
      <c r="C41" s="1"/>
      <c r="D41" s="1"/>
      <c r="E41" s="49" t="s">
        <v>117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 thickBot="1">
      <c r="A42" s="9"/>
      <c r="B42" s="50" t="s">
        <v>50</v>
      </c>
      <c r="C42" s="51"/>
      <c r="D42" s="51"/>
      <c r="E42" s="52" t="s">
        <v>51</v>
      </c>
      <c r="F42" s="51"/>
      <c r="G42" s="51"/>
      <c r="H42" s="53"/>
      <c r="I42" s="51"/>
      <c r="J42" s="53"/>
      <c r="K42" s="51"/>
      <c r="L42" s="51"/>
      <c r="M42" s="12"/>
      <c r="N42" s="2"/>
      <c r="O42" s="2"/>
      <c r="P42" s="2"/>
      <c r="Q42" s="2"/>
    </row>
    <row r="43" thickTop="1" thickBot="1" ht="25" customHeight="1">
      <c r="A43" s="9"/>
      <c r="B43" s="1"/>
      <c r="C43" s="59">
        <v>0</v>
      </c>
      <c r="D43" s="1"/>
      <c r="E43" s="60" t="s">
        <v>35</v>
      </c>
      <c r="F43" s="1"/>
      <c r="G43" s="61" t="s">
        <v>71</v>
      </c>
      <c r="H43" s="62">
        <f>J28+J31+J34+J37+J40</f>
        <v>0</v>
      </c>
      <c r="I43" s="61" t="s">
        <v>72</v>
      </c>
      <c r="J43" s="63">
        <f>(L43-H43)</f>
        <v>0</v>
      </c>
      <c r="K43" s="61" t="s">
        <v>73</v>
      </c>
      <c r="L43" s="64">
        <f>L28+L31+L34+L37+L40</f>
        <v>0</v>
      </c>
      <c r="M43" s="12"/>
      <c r="N43" s="2"/>
      <c r="O43" s="2"/>
      <c r="P43" s="2"/>
      <c r="Q43" s="33">
        <f>0+Q28+Q31+Q34+Q37+Q40</f>
        <v>0</v>
      </c>
      <c r="R43" s="27">
        <f>0+R28+R31+R34+R37+R40</f>
        <v>0</v>
      </c>
      <c r="S43" s="65">
        <f>Q43*(1+J43)+R43</f>
        <v>0</v>
      </c>
    </row>
    <row r="44" thickTop="1" thickBot="1" ht="25" customHeight="1">
      <c r="A44" s="9"/>
      <c r="B44" s="66"/>
      <c r="C44" s="66"/>
      <c r="D44" s="66"/>
      <c r="E44" s="67"/>
      <c r="F44" s="66"/>
      <c r="G44" s="68" t="s">
        <v>74</v>
      </c>
      <c r="H44" s="69">
        <f>J28+J31+J34+J37+J40</f>
        <v>0</v>
      </c>
      <c r="I44" s="68" t="s">
        <v>75</v>
      </c>
      <c r="J44" s="70">
        <f>0+J43</f>
        <v>0</v>
      </c>
      <c r="K44" s="68" t="s">
        <v>76</v>
      </c>
      <c r="L44" s="71">
        <f>L28+L31+L34+L37+L40</f>
        <v>0</v>
      </c>
      <c r="M44" s="12"/>
      <c r="N44" s="2"/>
      <c r="O44" s="2"/>
      <c r="P44" s="2"/>
      <c r="Q44" s="2"/>
    </row>
    <row r="45" ht="40" customHeight="1">
      <c r="A45" s="9"/>
      <c r="B45" s="76" t="s">
        <v>118</v>
      </c>
      <c r="C45" s="1"/>
      <c r="D45" s="1"/>
      <c r="E45" s="1"/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>
      <c r="A46" s="9"/>
      <c r="B46" s="41">
        <v>6</v>
      </c>
      <c r="C46" s="42" t="s">
        <v>481</v>
      </c>
      <c r="D46" s="42" t="s">
        <v>7</v>
      </c>
      <c r="E46" s="42" t="s">
        <v>482</v>
      </c>
      <c r="F46" s="42" t="s">
        <v>7</v>
      </c>
      <c r="G46" s="43" t="s">
        <v>133</v>
      </c>
      <c r="H46" s="44">
        <v>3.2999999999999998</v>
      </c>
      <c r="I46" s="25">
        <f>ROUND(0,2)</f>
        <v>0</v>
      </c>
      <c r="J46" s="45">
        <f>ROUND(I46*H46,2)</f>
        <v>0</v>
      </c>
      <c r="K46" s="46">
        <v>0.20999999999999999</v>
      </c>
      <c r="L46" s="47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48</v>
      </c>
      <c r="C47" s="1"/>
      <c r="D47" s="1"/>
      <c r="E47" s="49" t="s">
        <v>7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 thickBot="1">
      <c r="A48" s="9"/>
      <c r="B48" s="50" t="s">
        <v>50</v>
      </c>
      <c r="C48" s="51"/>
      <c r="D48" s="51"/>
      <c r="E48" s="52" t="s">
        <v>483</v>
      </c>
      <c r="F48" s="51"/>
      <c r="G48" s="51"/>
      <c r="H48" s="53"/>
      <c r="I48" s="51"/>
      <c r="J48" s="53"/>
      <c r="K48" s="51"/>
      <c r="L48" s="51"/>
      <c r="M48" s="12"/>
      <c r="N48" s="2"/>
      <c r="O48" s="2"/>
      <c r="P48" s="2"/>
      <c r="Q48" s="2"/>
    </row>
    <row r="49" thickTop="1">
      <c r="A49" s="9"/>
      <c r="B49" s="41">
        <v>7</v>
      </c>
      <c r="C49" s="42" t="s">
        <v>170</v>
      </c>
      <c r="D49" s="42" t="s">
        <v>7</v>
      </c>
      <c r="E49" s="42" t="s">
        <v>171</v>
      </c>
      <c r="F49" s="42" t="s">
        <v>7</v>
      </c>
      <c r="G49" s="43" t="s">
        <v>133</v>
      </c>
      <c r="H49" s="54">
        <v>3.2999999999999998</v>
      </c>
      <c r="I49" s="55">
        <f>ROUND(0,2)</f>
        <v>0</v>
      </c>
      <c r="J49" s="56">
        <f>ROUND(I49*H49,2)</f>
        <v>0</v>
      </c>
      <c r="K49" s="57">
        <v>0.20999999999999999</v>
      </c>
      <c r="L49" s="58">
        <f>IF(ISNUMBER(K49),ROUND(J49*(K49+1),2),0)</f>
        <v>0</v>
      </c>
      <c r="M49" s="12"/>
      <c r="N49" s="2"/>
      <c r="O49" s="2"/>
      <c r="P49" s="2"/>
      <c r="Q49" s="33">
        <f>IF(ISNUMBER(K49),IF(H49&gt;0,IF(I49&gt;0,J49,0),0),0)</f>
        <v>0</v>
      </c>
      <c r="R49" s="27">
        <f>IF(ISNUMBER(K49)=FALSE,J49,0)</f>
        <v>0</v>
      </c>
    </row>
    <row r="50">
      <c r="A50" s="9"/>
      <c r="B50" s="48" t="s">
        <v>48</v>
      </c>
      <c r="C50" s="1"/>
      <c r="D50" s="1"/>
      <c r="E50" s="49" t="s">
        <v>484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 thickBot="1">
      <c r="A51" s="9"/>
      <c r="B51" s="50" t="s">
        <v>50</v>
      </c>
      <c r="C51" s="51"/>
      <c r="D51" s="51"/>
      <c r="E51" s="52" t="s">
        <v>485</v>
      </c>
      <c r="F51" s="51"/>
      <c r="G51" s="51"/>
      <c r="H51" s="53"/>
      <c r="I51" s="51"/>
      <c r="J51" s="53"/>
      <c r="K51" s="51"/>
      <c r="L51" s="51"/>
      <c r="M51" s="12"/>
      <c r="N51" s="2"/>
      <c r="O51" s="2"/>
      <c r="P51" s="2"/>
      <c r="Q51" s="2"/>
    </row>
    <row r="52" thickTop="1">
      <c r="A52" s="9"/>
      <c r="B52" s="41">
        <v>8</v>
      </c>
      <c r="C52" s="42" t="s">
        <v>486</v>
      </c>
      <c r="D52" s="42" t="s">
        <v>7</v>
      </c>
      <c r="E52" s="42" t="s">
        <v>487</v>
      </c>
      <c r="F52" s="42" t="s">
        <v>7</v>
      </c>
      <c r="G52" s="43" t="s">
        <v>133</v>
      </c>
      <c r="H52" s="54">
        <v>3.2999999999999998</v>
      </c>
      <c r="I52" s="55">
        <f>ROUND(0,2)</f>
        <v>0</v>
      </c>
      <c r="J52" s="56">
        <f>ROUND(I52*H52,2)</f>
        <v>0</v>
      </c>
      <c r="K52" s="57">
        <v>0.20999999999999999</v>
      </c>
      <c r="L52" s="58">
        <f>IF(ISNUMBER(K52),ROUND(J52*(K52+1),2),0)</f>
        <v>0</v>
      </c>
      <c r="M52" s="12"/>
      <c r="N52" s="2"/>
      <c r="O52" s="2"/>
      <c r="P52" s="2"/>
      <c r="Q52" s="33">
        <f>IF(ISNUMBER(K52),IF(H52&gt;0,IF(I52&gt;0,J52,0),0),0)</f>
        <v>0</v>
      </c>
      <c r="R52" s="27">
        <f>IF(ISNUMBER(K52)=FALSE,J52,0)</f>
        <v>0</v>
      </c>
    </row>
    <row r="53">
      <c r="A53" s="9"/>
      <c r="B53" s="48" t="s">
        <v>48</v>
      </c>
      <c r="C53" s="1"/>
      <c r="D53" s="1"/>
      <c r="E53" s="49" t="s">
        <v>488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thickBot="1">
      <c r="A54" s="9"/>
      <c r="B54" s="50" t="s">
        <v>50</v>
      </c>
      <c r="C54" s="51"/>
      <c r="D54" s="51"/>
      <c r="E54" s="52" t="s">
        <v>489</v>
      </c>
      <c r="F54" s="51"/>
      <c r="G54" s="51"/>
      <c r="H54" s="53"/>
      <c r="I54" s="51"/>
      <c r="J54" s="53"/>
      <c r="K54" s="51"/>
      <c r="L54" s="51"/>
      <c r="M54" s="12"/>
      <c r="N54" s="2"/>
      <c r="O54" s="2"/>
      <c r="P54" s="2"/>
      <c r="Q54" s="2"/>
    </row>
    <row r="55" thickTop="1">
      <c r="A55" s="9"/>
      <c r="B55" s="41">
        <v>9</v>
      </c>
      <c r="C55" s="42" t="s">
        <v>173</v>
      </c>
      <c r="D55" s="42" t="s">
        <v>7</v>
      </c>
      <c r="E55" s="42" t="s">
        <v>174</v>
      </c>
      <c r="F55" s="42" t="s">
        <v>7</v>
      </c>
      <c r="G55" s="43" t="s">
        <v>133</v>
      </c>
      <c r="H55" s="54">
        <v>3.2999999999999998</v>
      </c>
      <c r="I55" s="55">
        <f>ROUND(0,2)</f>
        <v>0</v>
      </c>
      <c r="J55" s="56">
        <f>ROUND(I55*H55,2)</f>
        <v>0</v>
      </c>
      <c r="K55" s="57">
        <v>0.20999999999999999</v>
      </c>
      <c r="L55" s="58">
        <f>IF(ISNUMBER(K55),ROUND(J55*(K55+1),2),0)</f>
        <v>0</v>
      </c>
      <c r="M55" s="12"/>
      <c r="N55" s="2"/>
      <c r="O55" s="2"/>
      <c r="P55" s="2"/>
      <c r="Q55" s="33">
        <f>IF(ISNUMBER(K55),IF(H55&gt;0,IF(I55&gt;0,J55,0),0),0)</f>
        <v>0</v>
      </c>
      <c r="R55" s="27">
        <f>IF(ISNUMBER(K55)=FALSE,J55,0)</f>
        <v>0</v>
      </c>
    </row>
    <row r="56">
      <c r="A56" s="9"/>
      <c r="B56" s="48" t="s">
        <v>48</v>
      </c>
      <c r="C56" s="1"/>
      <c r="D56" s="1"/>
      <c r="E56" s="49" t="s">
        <v>490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 thickBot="1">
      <c r="A57" s="9"/>
      <c r="B57" s="50" t="s">
        <v>50</v>
      </c>
      <c r="C57" s="51"/>
      <c r="D57" s="51"/>
      <c r="E57" s="52" t="s">
        <v>491</v>
      </c>
      <c r="F57" s="51"/>
      <c r="G57" s="51"/>
      <c r="H57" s="53"/>
      <c r="I57" s="51"/>
      <c r="J57" s="53"/>
      <c r="K57" s="51"/>
      <c r="L57" s="51"/>
      <c r="M57" s="12"/>
      <c r="N57" s="2"/>
      <c r="O57" s="2"/>
      <c r="P57" s="2"/>
      <c r="Q57" s="2"/>
    </row>
    <row r="58" thickTop="1">
      <c r="A58" s="9"/>
      <c r="B58" s="41">
        <v>10</v>
      </c>
      <c r="C58" s="42" t="s">
        <v>492</v>
      </c>
      <c r="D58" s="42" t="s">
        <v>7</v>
      </c>
      <c r="E58" s="42" t="s">
        <v>493</v>
      </c>
      <c r="F58" s="42" t="s">
        <v>7</v>
      </c>
      <c r="G58" s="43" t="s">
        <v>133</v>
      </c>
      <c r="H58" s="54">
        <v>4.5</v>
      </c>
      <c r="I58" s="55">
        <f>ROUND(0,2)</f>
        <v>0</v>
      </c>
      <c r="J58" s="56">
        <f>ROUND(I58*H58,2)</f>
        <v>0</v>
      </c>
      <c r="K58" s="57">
        <v>0.20999999999999999</v>
      </c>
      <c r="L58" s="58">
        <f>IF(ISNUMBER(K58),ROUND(J58*(K58+1),2),0)</f>
        <v>0</v>
      </c>
      <c r="M58" s="12"/>
      <c r="N58" s="2"/>
      <c r="O58" s="2"/>
      <c r="P58" s="2"/>
      <c r="Q58" s="33">
        <f>IF(ISNUMBER(K58),IF(H58&gt;0,IF(I58&gt;0,J58,0),0),0)</f>
        <v>0</v>
      </c>
      <c r="R58" s="27">
        <f>IF(ISNUMBER(K58)=FALSE,J58,0)</f>
        <v>0</v>
      </c>
    </row>
    <row r="59">
      <c r="A59" s="9"/>
      <c r="B59" s="48" t="s">
        <v>48</v>
      </c>
      <c r="C59" s="1"/>
      <c r="D59" s="1"/>
      <c r="E59" s="49" t="s">
        <v>494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50</v>
      </c>
      <c r="C60" s="51"/>
      <c r="D60" s="51"/>
      <c r="E60" s="52" t="s">
        <v>495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 thickBot="1" ht="25" customHeight="1">
      <c r="A61" s="9"/>
      <c r="B61" s="1"/>
      <c r="C61" s="59">
        <v>1</v>
      </c>
      <c r="D61" s="1"/>
      <c r="E61" s="60" t="s">
        <v>82</v>
      </c>
      <c r="F61" s="1"/>
      <c r="G61" s="61" t="s">
        <v>71</v>
      </c>
      <c r="H61" s="62">
        <f>J46+J49+J52+J55+J58</f>
        <v>0</v>
      </c>
      <c r="I61" s="61" t="s">
        <v>72</v>
      </c>
      <c r="J61" s="63">
        <f>(L61-H61)</f>
        <v>0</v>
      </c>
      <c r="K61" s="61" t="s">
        <v>73</v>
      </c>
      <c r="L61" s="64">
        <f>L46+L49+L52+L55+L58</f>
        <v>0</v>
      </c>
      <c r="M61" s="12"/>
      <c r="N61" s="2"/>
      <c r="O61" s="2"/>
      <c r="P61" s="2"/>
      <c r="Q61" s="33">
        <f>0+Q46+Q49+Q52+Q55+Q58</f>
        <v>0</v>
      </c>
      <c r="R61" s="27">
        <f>0+R46+R49+R52+R55+R58</f>
        <v>0</v>
      </c>
      <c r="S61" s="65">
        <f>Q61*(1+J61)+R61</f>
        <v>0</v>
      </c>
    </row>
    <row r="62" thickTop="1" thickBot="1" ht="25" customHeight="1">
      <c r="A62" s="9"/>
      <c r="B62" s="66"/>
      <c r="C62" s="66"/>
      <c r="D62" s="66"/>
      <c r="E62" s="67"/>
      <c r="F62" s="66"/>
      <c r="G62" s="68" t="s">
        <v>74</v>
      </c>
      <c r="H62" s="69">
        <f>J46+J49+J52+J55+J58</f>
        <v>0</v>
      </c>
      <c r="I62" s="68" t="s">
        <v>75</v>
      </c>
      <c r="J62" s="70">
        <f>0+J61</f>
        <v>0</v>
      </c>
      <c r="K62" s="68" t="s">
        <v>76</v>
      </c>
      <c r="L62" s="71">
        <f>L46+L49+L52+L55+L58</f>
        <v>0</v>
      </c>
      <c r="M62" s="12"/>
      <c r="N62" s="2"/>
      <c r="O62" s="2"/>
      <c r="P62" s="2"/>
      <c r="Q62" s="2"/>
    </row>
    <row r="63" ht="40" customHeight="1">
      <c r="A63" s="9"/>
      <c r="B63" s="76" t="s">
        <v>246</v>
      </c>
      <c r="C63" s="1"/>
      <c r="D63" s="1"/>
      <c r="E63" s="1"/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1">
        <v>11</v>
      </c>
      <c r="C64" s="42" t="s">
        <v>496</v>
      </c>
      <c r="D64" s="42" t="s">
        <v>7</v>
      </c>
      <c r="E64" s="42" t="s">
        <v>497</v>
      </c>
      <c r="F64" s="42" t="s">
        <v>7</v>
      </c>
      <c r="G64" s="43" t="s">
        <v>133</v>
      </c>
      <c r="H64" s="44">
        <v>8.7750000000000004</v>
      </c>
      <c r="I64" s="25">
        <f>ROUND(0,2)</f>
        <v>0</v>
      </c>
      <c r="J64" s="45">
        <f>ROUND(I64*H64,2)</f>
        <v>0</v>
      </c>
      <c r="K64" s="46">
        <v>0.20999999999999999</v>
      </c>
      <c r="L64" s="47">
        <f>IF(ISNUMBER(K64),ROUND(J64*(K64+1),2),0)</f>
        <v>0</v>
      </c>
      <c r="M64" s="12"/>
      <c r="N64" s="2"/>
      <c r="O64" s="2"/>
      <c r="P64" s="2"/>
      <c r="Q64" s="33">
        <f>IF(ISNUMBER(K64),IF(H64&gt;0,IF(I64&gt;0,J64,0),0),0)</f>
        <v>0</v>
      </c>
      <c r="R64" s="27">
        <f>IF(ISNUMBER(K64)=FALSE,J64,0)</f>
        <v>0</v>
      </c>
    </row>
    <row r="65">
      <c r="A65" s="9"/>
      <c r="B65" s="48" t="s">
        <v>48</v>
      </c>
      <c r="C65" s="1"/>
      <c r="D65" s="1"/>
      <c r="E65" s="49" t="s">
        <v>498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 thickBot="1">
      <c r="A66" s="9"/>
      <c r="B66" s="50" t="s">
        <v>50</v>
      </c>
      <c r="C66" s="51"/>
      <c r="D66" s="51"/>
      <c r="E66" s="52" t="s">
        <v>499</v>
      </c>
      <c r="F66" s="51"/>
      <c r="G66" s="51"/>
      <c r="H66" s="53"/>
      <c r="I66" s="51"/>
      <c r="J66" s="53"/>
      <c r="K66" s="51"/>
      <c r="L66" s="51"/>
      <c r="M66" s="12"/>
      <c r="N66" s="2"/>
      <c r="O66" s="2"/>
      <c r="P66" s="2"/>
      <c r="Q66" s="2"/>
    </row>
    <row r="67" thickTop="1" thickBot="1" ht="25" customHeight="1">
      <c r="A67" s="9"/>
      <c r="B67" s="1"/>
      <c r="C67" s="59">
        <v>4</v>
      </c>
      <c r="D67" s="1"/>
      <c r="E67" s="60" t="s">
        <v>85</v>
      </c>
      <c r="F67" s="1"/>
      <c r="G67" s="61" t="s">
        <v>71</v>
      </c>
      <c r="H67" s="62">
        <f>0+J64</f>
        <v>0</v>
      </c>
      <c r="I67" s="61" t="s">
        <v>72</v>
      </c>
      <c r="J67" s="63">
        <f>(L67-H67)</f>
        <v>0</v>
      </c>
      <c r="K67" s="61" t="s">
        <v>73</v>
      </c>
      <c r="L67" s="64">
        <f>0+L64</f>
        <v>0</v>
      </c>
      <c r="M67" s="12"/>
      <c r="N67" s="2"/>
      <c r="O67" s="2"/>
      <c r="P67" s="2"/>
      <c r="Q67" s="33">
        <f>0+Q64</f>
        <v>0</v>
      </c>
      <c r="R67" s="27">
        <f>0+R64</f>
        <v>0</v>
      </c>
      <c r="S67" s="65">
        <f>Q67*(1+J67)+R67</f>
        <v>0</v>
      </c>
    </row>
    <row r="68" thickTop="1" thickBot="1" ht="25" customHeight="1">
      <c r="A68" s="9"/>
      <c r="B68" s="66"/>
      <c r="C68" s="66"/>
      <c r="D68" s="66"/>
      <c r="E68" s="67"/>
      <c r="F68" s="66"/>
      <c r="G68" s="68" t="s">
        <v>74</v>
      </c>
      <c r="H68" s="69">
        <f>0+J64</f>
        <v>0</v>
      </c>
      <c r="I68" s="68" t="s">
        <v>75</v>
      </c>
      <c r="J68" s="70">
        <f>0+J67</f>
        <v>0</v>
      </c>
      <c r="K68" s="68" t="s">
        <v>76</v>
      </c>
      <c r="L68" s="71">
        <f>0+L64</f>
        <v>0</v>
      </c>
      <c r="M68" s="12"/>
      <c r="N68" s="2"/>
      <c r="O68" s="2"/>
      <c r="P68" s="2"/>
      <c r="Q68" s="2"/>
    </row>
    <row r="69">
      <c r="A69" s="13"/>
      <c r="B69" s="4"/>
      <c r="C69" s="4"/>
      <c r="D69" s="4"/>
      <c r="E69" s="4"/>
      <c r="F69" s="4"/>
      <c r="G69" s="4"/>
      <c r="H69" s="72"/>
      <c r="I69" s="4"/>
      <c r="J69" s="72"/>
      <c r="K69" s="4"/>
      <c r="L69" s="4"/>
      <c r="M69" s="14"/>
      <c r="N69" s="2"/>
      <c r="O69" s="2"/>
      <c r="P69" s="2"/>
      <c r="Q69" s="2"/>
    </row>
    <row r="70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2"/>
      <c r="O70" s="2"/>
      <c r="P70" s="2"/>
      <c r="Q70" s="2"/>
    </row>
  </sheetData>
  <mergeCells count="4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4:C25"/>
    <mergeCell ref="B29:D29"/>
    <mergeCell ref="B30:D30"/>
    <mergeCell ref="B32:D32"/>
    <mergeCell ref="B33:D33"/>
    <mergeCell ref="B35:D35"/>
    <mergeCell ref="B36:D36"/>
    <mergeCell ref="B38:D38"/>
    <mergeCell ref="B39:D39"/>
    <mergeCell ref="B41:D41"/>
    <mergeCell ref="B42:D42"/>
    <mergeCell ref="B27:L27"/>
    <mergeCell ref="B20:D20"/>
    <mergeCell ref="B47:D47"/>
    <mergeCell ref="B48:D48"/>
    <mergeCell ref="B50:D50"/>
    <mergeCell ref="B51:D51"/>
    <mergeCell ref="B53:D53"/>
    <mergeCell ref="B54:D54"/>
    <mergeCell ref="B56:D56"/>
    <mergeCell ref="B57:D57"/>
    <mergeCell ref="B59:D59"/>
    <mergeCell ref="B60:D60"/>
    <mergeCell ref="B45:L45"/>
    <mergeCell ref="B21:D21"/>
    <mergeCell ref="B65:D65"/>
    <mergeCell ref="B66:D66"/>
    <mergeCell ref="B63:L63"/>
    <mergeCell ref="B22:D22"/>
  </mergeCells>
  <pageMargins left="0.39375" right="0.39375" top="0.5902778" bottom="0.39375" header="0.1965278" footer="0.1576389"/>
  <pageSetup paperSize="9" orientation="portrait" fitToHeight="0"/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Kroftová Irena</cp:lastModifiedBy>
  <dcterms:modified xsi:type="dcterms:W3CDTF">2024-11-05T06:00:43Z</dcterms:modified>
</cp:coreProperties>
</file>